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39DD1A75-BD1B-4BC7-986D-948394D65B66}" xr6:coauthVersionLast="47" xr6:coauthVersionMax="47" xr10:uidLastSave="{00000000-0000-0000-0000-000000000000}"/>
  <bookViews>
    <workbookView xWindow="28680" yWindow="-120" windowWidth="29040" windowHeight="15720" xr2:uid="{00000000-000D-0000-FFFF-FFFF00000000}"/>
  </bookViews>
  <sheets>
    <sheet name="CompEng" sheetId="1" r:id="rId1"/>
    <sheet name="Course Units" sheetId="2" r:id="rId2"/>
    <sheet name="Course Summ 25-26" sheetId="4" r:id="rId3"/>
  </sheets>
  <definedNames>
    <definedName name="apsc221">CompEng!$N$59</definedName>
    <definedName name="apsc221_selected">CompEng!$B$59</definedName>
    <definedName name="apsc291">CompEng!$N$51</definedName>
    <definedName name="apsc291_selected">CompEng!$B$51</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CompEng!$N$61</definedName>
    <definedName name="cisc223_selected">CompEng!$B$61</definedName>
    <definedName name="cisc320">CompEng!$N$62</definedName>
    <definedName name="cisc320_selected">CompEng!$B$62</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CompEng!$B$120</definedName>
    <definedName name="cisc458_selected">CompEng!$B$123</definedName>
    <definedName name="elec221">CompEng!$N$41</definedName>
    <definedName name="elec221_ok">CompEng!$N$41</definedName>
    <definedName name="elec221_selected">CompEng!$B$41</definedName>
    <definedName name="elec252">CompEng!$N$42</definedName>
    <definedName name="elec252_ok">CompEng!$N$42</definedName>
    <definedName name="elec252_selected">CompEng!$B$42</definedName>
    <definedName name="elec270">CompEng!$N$43</definedName>
    <definedName name="elec270_selected">CompEng!$B$43</definedName>
    <definedName name="elec271">CompEng!$N$44</definedName>
    <definedName name="elec271_selected">CompEng!$B$44</definedName>
    <definedName name="elec274">CompEng!$N$45</definedName>
    <definedName name="elec274_ok">CompEng!$N$45</definedName>
    <definedName name="elec274_selected">CompEng!$B$45</definedName>
    <definedName name="elec278">CompEng!$N$46</definedName>
    <definedName name="elec278_selected">CompEng!$B$46</definedName>
    <definedName name="elec280">CompEng!$N$48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CompEng!$N$50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CompEng!$N$87</definedName>
    <definedName name="elec353_selected">CompEng!$B$87</definedName>
    <definedName name="elec371">CompEng!#REF!</definedName>
    <definedName name="elec371_selected">CompEng!#REF!</definedName>
    <definedName name="elec374">CompEng!$N$53</definedName>
    <definedName name="elec374_selected">CompEng!$B$53</definedName>
    <definedName name="elec377">CompEng!$N$54</definedName>
    <definedName name="elec377_selected">CompEng!$B$54</definedName>
    <definedName name="elec381">CompEng!#REF!</definedName>
    <definedName name="elec381_selected">CompEng!#REF!</definedName>
    <definedName name="elec390">CompEng!$N$57</definedName>
    <definedName name="elec390_selected">CompEng!$B$57</definedName>
    <definedName name="elec408">CompEng!#REF!</definedName>
    <definedName name="elec408_selected">CompEng!#REF!</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CompEng!$N$91</definedName>
    <definedName name="elec443_selected">CompEng!$B$91</definedName>
    <definedName name="elec444">CompEng!#REF!</definedName>
    <definedName name="elec444_selected">CompEng!#REF!</definedName>
    <definedName name="elec448">CompEng!$N$92</definedName>
    <definedName name="elec448_selected">CompEng!$B$92</definedName>
    <definedName name="elec451">CompEng!$N$93</definedName>
    <definedName name="elec451_selected">CompEng!$B$93</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CompEng!#REF!</definedName>
    <definedName name="elec470_selected">CompEng!#REF!</definedName>
    <definedName name="elec471">CompEng!#REF!</definedName>
    <definedName name="elec471_selected">CompEng!#REF!</definedName>
    <definedName name="elec474_selected">CompEng!$B$97</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CompEng!$B$67</definedName>
    <definedName name="math228">CompEng!$N$43</definedName>
    <definedName name="math228_selected">CompEng!$B$43</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8" i="1" l="1"/>
  <c r="A121" i="1"/>
  <c r="D121" i="1"/>
  <c r="E121" i="1"/>
  <c r="H121" i="1"/>
  <c r="I121" i="1"/>
  <c r="J121" i="1"/>
  <c r="K121" i="1"/>
  <c r="L121" i="1"/>
  <c r="A122" i="1"/>
  <c r="D122" i="1"/>
  <c r="E122" i="1"/>
  <c r="H122" i="1"/>
  <c r="I122" i="1"/>
  <c r="J122" i="1"/>
  <c r="K122" i="1"/>
  <c r="L122" i="1"/>
  <c r="A112" i="1"/>
  <c r="D112" i="1"/>
  <c r="E112" i="1"/>
  <c r="H112" i="1"/>
  <c r="I112" i="1"/>
  <c r="J112" i="1"/>
  <c r="K112" i="1"/>
  <c r="L112" i="1"/>
  <c r="A115" i="1"/>
  <c r="D115" i="1"/>
  <c r="E115" i="1"/>
  <c r="H115" i="1"/>
  <c r="I115" i="1"/>
  <c r="J115" i="1"/>
  <c r="K115" i="1"/>
  <c r="L115" i="1"/>
  <c r="A116" i="1"/>
  <c r="D116" i="1"/>
  <c r="E116" i="1"/>
  <c r="H116" i="1"/>
  <c r="I116" i="1"/>
  <c r="J116" i="1"/>
  <c r="K116" i="1"/>
  <c r="L116" i="1"/>
  <c r="B88" i="2"/>
  <c r="E88" i="2"/>
  <c r="F88" i="2"/>
  <c r="F116" i="1" s="1"/>
  <c r="G88" i="2"/>
  <c r="M88" i="2"/>
  <c r="M116" i="1" s="1"/>
  <c r="B94" i="2"/>
  <c r="E94" i="2" s="1"/>
  <c r="F94" i="2"/>
  <c r="F122" i="1" s="1"/>
  <c r="G94" i="2"/>
  <c r="M94" i="2"/>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M11" i="2"/>
  <c r="F11" i="2"/>
  <c r="B11" i="2"/>
  <c r="E11" i="2" s="1"/>
  <c r="M10" i="2"/>
  <c r="G10" i="2"/>
  <c r="F10" i="2"/>
  <c r="B10" i="2"/>
  <c r="E10" i="2" s="1"/>
  <c r="M9" i="2"/>
  <c r="F9" i="2"/>
  <c r="B9" i="2"/>
  <c r="E9" i="2" s="1"/>
  <c r="M8" i="2"/>
  <c r="G8" i="2"/>
  <c r="F8" i="2"/>
  <c r="B8" i="2"/>
  <c r="E8" i="2" s="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A89" i="1"/>
  <c r="D89" i="1"/>
  <c r="E89" i="1"/>
  <c r="H89" i="1"/>
  <c r="I89" i="1"/>
  <c r="J89" i="1"/>
  <c r="K89" i="1"/>
  <c r="L89" i="1"/>
  <c r="A90" i="1"/>
  <c r="D90" i="1"/>
  <c r="E90" i="1"/>
  <c r="H90" i="1"/>
  <c r="I90" i="1"/>
  <c r="J90" i="1"/>
  <c r="K90" i="1"/>
  <c r="L90" i="1"/>
  <c r="A91" i="1"/>
  <c r="D91" i="1"/>
  <c r="E91" i="1"/>
  <c r="H91" i="1"/>
  <c r="I91" i="1"/>
  <c r="J91" i="1"/>
  <c r="K91" i="1"/>
  <c r="L91" i="1"/>
  <c r="A85" i="1"/>
  <c r="D85" i="1"/>
  <c r="E85" i="1"/>
  <c r="H85" i="1"/>
  <c r="I85" i="1"/>
  <c r="J85" i="1"/>
  <c r="K85" i="1"/>
  <c r="L85"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88" i="1"/>
  <c r="D88" i="1"/>
  <c r="E88" i="1"/>
  <c r="H88" i="1"/>
  <c r="I88" i="1"/>
  <c r="J88" i="1"/>
  <c r="K88" i="1"/>
  <c r="L88" i="1"/>
  <c r="M67" i="2"/>
  <c r="M93" i="1" s="1"/>
  <c r="G67" i="2"/>
  <c r="G93" i="1" s="1"/>
  <c r="F67" i="2"/>
  <c r="F93" i="1" s="1"/>
  <c r="B67" i="2"/>
  <c r="C93" i="1" s="1"/>
  <c r="G122" i="1" l="1"/>
  <c r="M122" i="1"/>
  <c r="C116" i="1"/>
  <c r="G116" i="1"/>
  <c r="C122" i="1"/>
  <c r="E67" i="2"/>
  <c r="A42" i="1" l="1"/>
  <c r="D42" i="1"/>
  <c r="E42" i="1"/>
  <c r="H42" i="1"/>
  <c r="I42" i="1"/>
  <c r="J42" i="1"/>
  <c r="K42" i="1"/>
  <c r="L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D50" i="1"/>
  <c r="E50" i="1"/>
  <c r="H50" i="1"/>
  <c r="I50" i="1"/>
  <c r="J50" i="1"/>
  <c r="K50" i="1"/>
  <c r="L50" i="1"/>
  <c r="A51" i="1"/>
  <c r="D51" i="1"/>
  <c r="E51" i="1"/>
  <c r="H51" i="1"/>
  <c r="I51" i="1"/>
  <c r="J51" i="1"/>
  <c r="K51" i="1"/>
  <c r="L51" i="1"/>
  <c r="A52" i="1"/>
  <c r="D52" i="1"/>
  <c r="E52" i="1"/>
  <c r="H52" i="1"/>
  <c r="I52" i="1"/>
  <c r="J52" i="1"/>
  <c r="K52" i="1"/>
  <c r="L52" i="1"/>
  <c r="A53" i="1"/>
  <c r="D53" i="1"/>
  <c r="E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A124" i="1"/>
  <c r="D124" i="1"/>
  <c r="E124" i="1"/>
  <c r="H124" i="1"/>
  <c r="I124" i="1"/>
  <c r="J124" i="1"/>
  <c r="K124" i="1"/>
  <c r="L124" i="1"/>
  <c r="A125" i="1"/>
  <c r="D125" i="1"/>
  <c r="E125" i="1"/>
  <c r="H125" i="1"/>
  <c r="I125" i="1"/>
  <c r="J125" i="1"/>
  <c r="K125" i="1"/>
  <c r="L125" i="1"/>
  <c r="F96" i="2"/>
  <c r="F124" i="1" s="1"/>
  <c r="G96" i="2"/>
  <c r="G124" i="1" s="1"/>
  <c r="M96" i="2"/>
  <c r="M124" i="1" s="1"/>
  <c r="B96" i="2"/>
  <c r="E96" i="2" s="1"/>
  <c r="M97" i="2"/>
  <c r="M125" i="1" s="1"/>
  <c r="G97" i="2"/>
  <c r="G125" i="1" s="1"/>
  <c r="F97" i="2"/>
  <c r="F125" i="1" s="1"/>
  <c r="B97" i="2"/>
  <c r="E97" i="2" s="1"/>
  <c r="A31" i="1"/>
  <c r="A24" i="1"/>
  <c r="D24" i="1"/>
  <c r="E24" i="1"/>
  <c r="G24" i="1"/>
  <c r="H24" i="1"/>
  <c r="I24" i="1"/>
  <c r="J24" i="1"/>
  <c r="K24" i="1"/>
  <c r="L24" i="1"/>
  <c r="M24" i="1"/>
  <c r="F24" i="1"/>
  <c r="C24" i="1"/>
  <c r="M66" i="2"/>
  <c r="M92" i="1" s="1"/>
  <c r="G66" i="2"/>
  <c r="G92" i="1" s="1"/>
  <c r="F66" i="2"/>
  <c r="F92" i="1" s="1"/>
  <c r="B66" i="2"/>
  <c r="C92" i="1" s="1"/>
  <c r="E66" i="2" l="1"/>
  <c r="C125" i="1"/>
  <c r="C124" i="1"/>
  <c r="M65" i="2"/>
  <c r="M85" i="1" s="1"/>
  <c r="G65" i="2"/>
  <c r="G85" i="1" s="1"/>
  <c r="F65" i="2"/>
  <c r="F85" i="1" s="1"/>
  <c r="B65" i="2"/>
  <c r="C85" i="1" s="1"/>
  <c r="M74" i="2"/>
  <c r="M100" i="1" s="1"/>
  <c r="G74" i="2"/>
  <c r="G100" i="1" s="1"/>
  <c r="F74" i="2"/>
  <c r="F100" i="1" s="1"/>
  <c r="B74" i="2"/>
  <c r="M70" i="2"/>
  <c r="M96" i="1" s="1"/>
  <c r="G70" i="2"/>
  <c r="G96" i="1" s="1"/>
  <c r="F70" i="2"/>
  <c r="F96" i="1" s="1"/>
  <c r="B70" i="2"/>
  <c r="C96" i="1" s="1"/>
  <c r="E74" i="2" l="1"/>
  <c r="C100" i="1"/>
  <c r="E70" i="2"/>
  <c r="E65" i="2"/>
  <c r="A26" i="1" l="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F29" i="1"/>
  <c r="G29" i="1"/>
  <c r="M29" i="1"/>
  <c r="C29" i="1" l="1"/>
  <c r="F59" i="2"/>
  <c r="N126" i="1" l="1"/>
  <c r="A108" i="1"/>
  <c r="D108" i="1"/>
  <c r="E108" i="1"/>
  <c r="H108" i="1"/>
  <c r="I108" i="1"/>
  <c r="J108" i="1"/>
  <c r="K108" i="1"/>
  <c r="L108" i="1"/>
  <c r="A109" i="1"/>
  <c r="D109" i="1"/>
  <c r="E109" i="1"/>
  <c r="H109" i="1"/>
  <c r="I109" i="1"/>
  <c r="J109" i="1"/>
  <c r="K109" i="1"/>
  <c r="L109" i="1"/>
  <c r="A110" i="1"/>
  <c r="D110" i="1"/>
  <c r="E110" i="1"/>
  <c r="H110" i="1"/>
  <c r="I110" i="1"/>
  <c r="J110" i="1"/>
  <c r="K110" i="1"/>
  <c r="L110" i="1"/>
  <c r="M82" i="2"/>
  <c r="M110" i="1" s="1"/>
  <c r="G82" i="2"/>
  <c r="G110" i="1" s="1"/>
  <c r="F82" i="2"/>
  <c r="F110" i="1" s="1"/>
  <c r="B82" i="2"/>
  <c r="E82" i="2" s="1"/>
  <c r="M81" i="2"/>
  <c r="M109" i="1" s="1"/>
  <c r="G81" i="2"/>
  <c r="G109" i="1" s="1"/>
  <c r="F81" i="2"/>
  <c r="F109" i="1" s="1"/>
  <c r="B81" i="2"/>
  <c r="E81" i="2" s="1"/>
  <c r="M80" i="2"/>
  <c r="M108" i="1" s="1"/>
  <c r="G80" i="2"/>
  <c r="G108" i="1" s="1"/>
  <c r="F80" i="2"/>
  <c r="F108" i="1" s="1"/>
  <c r="B80" i="2"/>
  <c r="E80" i="2" s="1"/>
  <c r="B75" i="2"/>
  <c r="C101" i="1" s="1"/>
  <c r="F75" i="2"/>
  <c r="F101" i="1" s="1"/>
  <c r="G75" i="2"/>
  <c r="G101" i="1" s="1"/>
  <c r="M75" i="2"/>
  <c r="M101" i="1" s="1"/>
  <c r="B73" i="2"/>
  <c r="C99" i="1" s="1"/>
  <c r="F73" i="2"/>
  <c r="F99" i="1" s="1"/>
  <c r="G73" i="2"/>
  <c r="G99" i="1" s="1"/>
  <c r="M73" i="2"/>
  <c r="M99" i="1" s="1"/>
  <c r="A86" i="1"/>
  <c r="D86" i="1"/>
  <c r="E86" i="1"/>
  <c r="H86" i="1"/>
  <c r="I86" i="1"/>
  <c r="J86" i="1"/>
  <c r="K86" i="1"/>
  <c r="L86" i="1"/>
  <c r="E75" i="2" l="1"/>
  <c r="E73" i="2"/>
  <c r="C110" i="1"/>
  <c r="C108" i="1"/>
  <c r="C109" i="1"/>
  <c r="F86" i="1"/>
  <c r="G59" i="2"/>
  <c r="G86" i="1" s="1"/>
  <c r="M59" i="2"/>
  <c r="M86" i="1" s="1"/>
  <c r="E59" i="2" l="1"/>
  <c r="C86" i="1"/>
  <c r="M28" i="2" l="1"/>
  <c r="M42" i="1" s="1"/>
  <c r="G28" i="2"/>
  <c r="G42" i="1" s="1"/>
  <c r="F28" i="2"/>
  <c r="F42" i="1" s="1"/>
  <c r="B28" i="2"/>
  <c r="C42" i="1" s="1"/>
  <c r="E28" i="2" l="1"/>
  <c r="A21" i="1"/>
  <c r="D21" i="1"/>
  <c r="E21" i="1"/>
  <c r="H21" i="1"/>
  <c r="I21" i="1"/>
  <c r="J21" i="1"/>
  <c r="K21" i="1"/>
  <c r="L21" i="1"/>
  <c r="A22" i="1"/>
  <c r="D22" i="1"/>
  <c r="E22" i="1"/>
  <c r="G22" i="1"/>
  <c r="H22" i="1"/>
  <c r="I22" i="1"/>
  <c r="J22" i="1"/>
  <c r="K22" i="1"/>
  <c r="L22" i="1"/>
  <c r="A23" i="1"/>
  <c r="D23" i="1"/>
  <c r="E23" i="1"/>
  <c r="H23" i="1"/>
  <c r="I23" i="1"/>
  <c r="J23" i="1"/>
  <c r="K23" i="1"/>
  <c r="L23" i="1"/>
  <c r="F21" i="1"/>
  <c r="G21" i="1"/>
  <c r="M21" i="1"/>
  <c r="F22" i="1"/>
  <c r="M22" i="1"/>
  <c r="F23" i="1"/>
  <c r="G23" i="1"/>
  <c r="M23" i="1"/>
  <c r="C23" i="1" l="1"/>
  <c r="C22" i="1"/>
  <c r="C21" i="1"/>
  <c r="J132" i="1" l="1"/>
  <c r="B93" i="2" l="1"/>
  <c r="C121" i="1" s="1"/>
  <c r="A30" i="1" l="1"/>
  <c r="B95" i="2" l="1"/>
  <c r="E95" i="2" s="1"/>
  <c r="F95" i="2"/>
  <c r="G95" i="2"/>
  <c r="M95" i="2"/>
  <c r="A111" i="1" l="1"/>
  <c r="B91" i="2"/>
  <c r="E91" i="2" s="1"/>
  <c r="F91" i="2"/>
  <c r="G91" i="2"/>
  <c r="M91" i="2"/>
  <c r="B92" i="2"/>
  <c r="E92" i="2" s="1"/>
  <c r="F92" i="2"/>
  <c r="G92" i="2"/>
  <c r="M92" i="2"/>
  <c r="E93" i="2"/>
  <c r="F93" i="2"/>
  <c r="F121" i="1" s="1"/>
  <c r="G93" i="2"/>
  <c r="G121" i="1" s="1"/>
  <c r="M93" i="2"/>
  <c r="M121" i="1" s="1"/>
  <c r="D111" i="1" l="1"/>
  <c r="E111" i="1"/>
  <c r="H111" i="1"/>
  <c r="I111" i="1"/>
  <c r="J111" i="1"/>
  <c r="K111" i="1"/>
  <c r="L111" i="1"/>
  <c r="A113" i="1"/>
  <c r="D113" i="1"/>
  <c r="E113" i="1"/>
  <c r="H113" i="1"/>
  <c r="I113" i="1"/>
  <c r="J113" i="1"/>
  <c r="K113" i="1"/>
  <c r="L113" i="1"/>
  <c r="A114" i="1"/>
  <c r="D114" i="1"/>
  <c r="E114" i="1"/>
  <c r="H114" i="1"/>
  <c r="I114" i="1"/>
  <c r="J114" i="1"/>
  <c r="K114" i="1"/>
  <c r="L114"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3" i="1"/>
  <c r="D123" i="1"/>
  <c r="E123" i="1"/>
  <c r="H123" i="1"/>
  <c r="I123" i="1"/>
  <c r="J123" i="1"/>
  <c r="K123" i="1"/>
  <c r="L123" i="1"/>
  <c r="M119" i="1" l="1"/>
  <c r="G119" i="1"/>
  <c r="F119" i="1"/>
  <c r="M123" i="1"/>
  <c r="G123" i="1"/>
  <c r="F123" i="1"/>
  <c r="M78" i="2"/>
  <c r="M104" i="1" s="1"/>
  <c r="G78" i="2"/>
  <c r="G104" i="1" s="1"/>
  <c r="F78" i="2"/>
  <c r="F104" i="1" s="1"/>
  <c r="B78" i="2"/>
  <c r="C104" i="1" s="1"/>
  <c r="M77" i="2"/>
  <c r="M103" i="1" s="1"/>
  <c r="G77" i="2"/>
  <c r="G103" i="1" s="1"/>
  <c r="F77" i="2"/>
  <c r="F103" i="1" s="1"/>
  <c r="B77" i="2"/>
  <c r="C103" i="1" s="1"/>
  <c r="M90" i="2"/>
  <c r="M118" i="1" s="1"/>
  <c r="G90" i="2"/>
  <c r="G118" i="1" s="1"/>
  <c r="F90" i="2"/>
  <c r="F118" i="1" s="1"/>
  <c r="B90" i="2"/>
  <c r="M89" i="2"/>
  <c r="M117" i="1" s="1"/>
  <c r="G89" i="2"/>
  <c r="G117" i="1" s="1"/>
  <c r="F89" i="2"/>
  <c r="F117" i="1" s="1"/>
  <c r="B89" i="2"/>
  <c r="B83" i="2"/>
  <c r="C111" i="1" s="1"/>
  <c r="F83" i="2"/>
  <c r="F111" i="1" s="1"/>
  <c r="G83" i="2"/>
  <c r="G111" i="1" s="1"/>
  <c r="M83" i="2"/>
  <c r="M111" i="1" s="1"/>
  <c r="B84" i="2"/>
  <c r="C112" i="1" s="1"/>
  <c r="F84" i="2"/>
  <c r="F112" i="1" s="1"/>
  <c r="G84" i="2"/>
  <c r="G112" i="1" s="1"/>
  <c r="M84" i="2"/>
  <c r="M112" i="1" s="1"/>
  <c r="B85" i="2"/>
  <c r="F85" i="2"/>
  <c r="F113" i="1" s="1"/>
  <c r="G85" i="2"/>
  <c r="G113" i="1" s="1"/>
  <c r="M85" i="2"/>
  <c r="M113" i="1" s="1"/>
  <c r="B86" i="2"/>
  <c r="C114" i="1" s="1"/>
  <c r="F86" i="2"/>
  <c r="F114" i="1" s="1"/>
  <c r="G86" i="2"/>
  <c r="G114" i="1" s="1"/>
  <c r="M86" i="2"/>
  <c r="M114" i="1" s="1"/>
  <c r="M72" i="2"/>
  <c r="M98" i="1" s="1"/>
  <c r="G72" i="2"/>
  <c r="G98" i="1" s="1"/>
  <c r="F72" i="2"/>
  <c r="F98" i="1" s="1"/>
  <c r="E77" i="2" l="1"/>
  <c r="E78" i="2"/>
  <c r="C119" i="1"/>
  <c r="E90" i="2"/>
  <c r="C118" i="1"/>
  <c r="E85" i="2"/>
  <c r="C113" i="1"/>
  <c r="C123" i="1"/>
  <c r="E89" i="2"/>
  <c r="C117" i="1"/>
  <c r="E86" i="2"/>
  <c r="E84" i="2"/>
  <c r="E83" i="2"/>
  <c r="M31" i="2" l="1"/>
  <c r="M45" i="1" s="1"/>
  <c r="G31" i="2"/>
  <c r="G45" i="1" s="1"/>
  <c r="F31" i="2"/>
  <c r="F45" i="1" s="1"/>
  <c r="B31" i="2"/>
  <c r="C45" i="1" s="1"/>
  <c r="M27" i="2"/>
  <c r="G27" i="2"/>
  <c r="F27" i="2"/>
  <c r="B27" i="2"/>
  <c r="E27" i="2" s="1"/>
  <c r="E31" i="2" l="1"/>
  <c r="M68" i="2"/>
  <c r="M94" i="1" s="1"/>
  <c r="G68" i="2"/>
  <c r="G94" i="1" s="1"/>
  <c r="F68" i="2"/>
  <c r="F94" i="1" s="1"/>
  <c r="B68" i="2"/>
  <c r="C94" i="1" s="1"/>
  <c r="M60" i="2"/>
  <c r="G60" i="2"/>
  <c r="F60" i="2"/>
  <c r="B60" i="2"/>
  <c r="E60" i="2" l="1"/>
  <c r="E68" i="2"/>
  <c r="M58" i="2"/>
  <c r="G58" i="2"/>
  <c r="F58" i="2"/>
  <c r="B58" i="2"/>
  <c r="E58" i="2" s="1"/>
  <c r="M44" i="2"/>
  <c r="M58" i="1" s="1"/>
  <c r="G44" i="2"/>
  <c r="G58" i="1" s="1"/>
  <c r="F44" i="2"/>
  <c r="F58" i="1" s="1"/>
  <c r="B44" i="2"/>
  <c r="C58" i="1" s="1"/>
  <c r="M40" i="2"/>
  <c r="M54" i="1" s="1"/>
  <c r="G40" i="2"/>
  <c r="G54" i="1" s="1"/>
  <c r="F40" i="2"/>
  <c r="F54" i="1" s="1"/>
  <c r="B40" i="2"/>
  <c r="C54" i="1" s="1"/>
  <c r="E40" i="2" l="1"/>
  <c r="E44" i="2"/>
  <c r="M71" i="2"/>
  <c r="M97" i="1" s="1"/>
  <c r="G71" i="2"/>
  <c r="G97" i="1" s="1"/>
  <c r="F71" i="2"/>
  <c r="F97" i="1" s="1"/>
  <c r="B71" i="2"/>
  <c r="C97" i="1" s="1"/>
  <c r="M63" i="2"/>
  <c r="M90" i="1" s="1"/>
  <c r="G63" i="2"/>
  <c r="G90" i="1" s="1"/>
  <c r="F63" i="2"/>
  <c r="F90" i="1" s="1"/>
  <c r="B63" i="2"/>
  <c r="C90" i="1" s="1"/>
  <c r="E63" i="2" l="1"/>
  <c r="E71" i="2"/>
  <c r="A33" i="1" l="1"/>
  <c r="G31" i="1" l="1"/>
  <c r="I31" i="1"/>
  <c r="J31" i="1"/>
  <c r="K31" i="1"/>
  <c r="M31" i="1"/>
  <c r="F31" i="1"/>
  <c r="D36" i="1"/>
  <c r="E36" i="1"/>
  <c r="F36" i="1"/>
  <c r="G36" i="1"/>
  <c r="H36" i="1"/>
  <c r="I36" i="1"/>
  <c r="J36" i="1"/>
  <c r="K36" i="1"/>
  <c r="L36" i="1"/>
  <c r="M36" i="1"/>
  <c r="A67" i="1"/>
  <c r="M61" i="2"/>
  <c r="M88" i="1" s="1"/>
  <c r="M62" i="2"/>
  <c r="M89" i="1" s="1"/>
  <c r="L84" i="1"/>
  <c r="L87" i="1"/>
  <c r="K84" i="1"/>
  <c r="K87" i="1"/>
  <c r="J84" i="1"/>
  <c r="J87" i="1"/>
  <c r="I84" i="1"/>
  <c r="I87" i="1"/>
  <c r="H84" i="1"/>
  <c r="H87" i="1"/>
  <c r="G87" i="1"/>
  <c r="G62" i="2"/>
  <c r="G89" i="1" s="1"/>
  <c r="G87" i="2"/>
  <c r="G115" i="1" s="1"/>
  <c r="F61" i="2"/>
  <c r="F88" i="1" s="1"/>
  <c r="F62" i="2"/>
  <c r="F89" i="1" s="1"/>
  <c r="F87" i="2"/>
  <c r="F115" i="1" s="1"/>
  <c r="E84" i="1"/>
  <c r="E87" i="1"/>
  <c r="D84" i="1"/>
  <c r="D87" i="1"/>
  <c r="C84" i="1"/>
  <c r="B64" i="2"/>
  <c r="C91" i="1" s="1"/>
  <c r="B69" i="2"/>
  <c r="C95" i="1" s="1"/>
  <c r="B76" i="2"/>
  <c r="C102" i="1" s="1"/>
  <c r="B87" i="2"/>
  <c r="C115" i="1" s="1"/>
  <c r="C120" i="1"/>
  <c r="G43" i="2"/>
  <c r="G57" i="1" s="1"/>
  <c r="M43" i="2"/>
  <c r="M57" i="1" s="1"/>
  <c r="F43" i="2"/>
  <c r="F57" i="1" s="1"/>
  <c r="B43" i="2"/>
  <c r="C57" i="1" s="1"/>
  <c r="E132" i="1"/>
  <c r="E141" i="1" s="1"/>
  <c r="H132" i="1"/>
  <c r="H141" i="1" s="1"/>
  <c r="I132" i="1"/>
  <c r="I141" i="1" s="1"/>
  <c r="K132" i="1"/>
  <c r="K141" i="1" s="1"/>
  <c r="L132" i="1"/>
  <c r="L141" i="1" s="1"/>
  <c r="D132" i="1"/>
  <c r="D141" i="1" s="1"/>
  <c r="M131" i="1"/>
  <c r="M130" i="1"/>
  <c r="M129" i="1"/>
  <c r="G131" i="1"/>
  <c r="G130" i="1"/>
  <c r="G129" i="1"/>
  <c r="F131" i="1"/>
  <c r="F129" i="1"/>
  <c r="F130" i="1"/>
  <c r="M87" i="1"/>
  <c r="M64" i="2"/>
  <c r="M91" i="1" s="1"/>
  <c r="M69" i="2"/>
  <c r="M95" i="1" s="1"/>
  <c r="M76" i="2"/>
  <c r="M102" i="1" s="1"/>
  <c r="H76" i="1"/>
  <c r="H139" i="1" s="1"/>
  <c r="I76" i="1"/>
  <c r="I139" i="1" s="1"/>
  <c r="K76" i="1"/>
  <c r="K139" i="1" s="1"/>
  <c r="L76" i="1"/>
  <c r="L139" i="1" s="1"/>
  <c r="D41" i="1"/>
  <c r="D61" i="1"/>
  <c r="D62" i="1"/>
  <c r="E41" i="1"/>
  <c r="E61" i="1"/>
  <c r="E62" i="1"/>
  <c r="H41" i="1"/>
  <c r="H61" i="1"/>
  <c r="H62" i="1"/>
  <c r="I41" i="1"/>
  <c r="I61" i="1"/>
  <c r="I62" i="1"/>
  <c r="J41" i="1"/>
  <c r="J61" i="1"/>
  <c r="J62" i="1"/>
  <c r="K41" i="1"/>
  <c r="K61" i="1"/>
  <c r="K62" i="1"/>
  <c r="L41" i="1"/>
  <c r="L61" i="1"/>
  <c r="L62" i="1"/>
  <c r="B29" i="2"/>
  <c r="C43" i="1" s="1"/>
  <c r="B32" i="2"/>
  <c r="C46" i="1" s="1"/>
  <c r="B33" i="2"/>
  <c r="C47" i="1" s="1"/>
  <c r="B35" i="2"/>
  <c r="C49" i="1" s="1"/>
  <c r="B37" i="2"/>
  <c r="C51" i="1" s="1"/>
  <c r="B36" i="2"/>
  <c r="C50" i="1" s="1"/>
  <c r="B38" i="2"/>
  <c r="C52" i="1" s="1"/>
  <c r="B39" i="2"/>
  <c r="C53" i="1" s="1"/>
  <c r="B41" i="2"/>
  <c r="C55" i="1" s="1"/>
  <c r="B42" i="2"/>
  <c r="C56" i="1" s="1"/>
  <c r="B45" i="2"/>
  <c r="C59" i="1" s="1"/>
  <c r="D25" i="1"/>
  <c r="E25" i="1"/>
  <c r="H25" i="1"/>
  <c r="I25" i="1"/>
  <c r="J25" i="1"/>
  <c r="J30" i="1"/>
  <c r="J32" i="1"/>
  <c r="J33" i="1"/>
  <c r="J34" i="1"/>
  <c r="J35" i="1"/>
  <c r="K25" i="1"/>
  <c r="L25" i="1"/>
  <c r="L30" i="1"/>
  <c r="L31" i="1"/>
  <c r="L32" i="1"/>
  <c r="L33" i="1"/>
  <c r="L34" i="1"/>
  <c r="L35" i="1"/>
  <c r="C27" i="1"/>
  <c r="D30" i="1"/>
  <c r="E30" i="1"/>
  <c r="H30" i="1"/>
  <c r="I30" i="1"/>
  <c r="K30" i="1"/>
  <c r="D31" i="1"/>
  <c r="D32" i="1"/>
  <c r="D33" i="1"/>
  <c r="D34" i="1"/>
  <c r="D35" i="1"/>
  <c r="E31" i="1"/>
  <c r="H31" i="1"/>
  <c r="E32" i="1"/>
  <c r="H32" i="1"/>
  <c r="I32" i="1"/>
  <c r="K32" i="1"/>
  <c r="E33" i="1"/>
  <c r="H33" i="1"/>
  <c r="I33" i="1"/>
  <c r="K33" i="1"/>
  <c r="E34" i="1"/>
  <c r="H34" i="1"/>
  <c r="I34" i="1"/>
  <c r="K34" i="1"/>
  <c r="E35" i="1"/>
  <c r="H35" i="1"/>
  <c r="I35" i="1"/>
  <c r="K35" i="1"/>
  <c r="A25" i="1"/>
  <c r="A32" i="1"/>
  <c r="A34" i="1"/>
  <c r="A35" i="1"/>
  <c r="D67" i="1"/>
  <c r="D68" i="1" s="1"/>
  <c r="D138" i="1" s="1"/>
  <c r="E67" i="1"/>
  <c r="E68" i="1" s="1"/>
  <c r="E138" i="1" s="1"/>
  <c r="H67" i="1"/>
  <c r="H68" i="1" s="1"/>
  <c r="H138" i="1" s="1"/>
  <c r="I67" i="1"/>
  <c r="I68" i="1" s="1"/>
  <c r="I138" i="1" s="1"/>
  <c r="J67" i="1"/>
  <c r="J68" i="1" s="1"/>
  <c r="J138" i="1" s="1"/>
  <c r="K67" i="1"/>
  <c r="K68" i="1" s="1"/>
  <c r="K138" i="1" s="1"/>
  <c r="L67" i="1"/>
  <c r="L68" i="1" s="1"/>
  <c r="L138" i="1" s="1"/>
  <c r="C87" i="1"/>
  <c r="B61" i="2"/>
  <c r="B62" i="2"/>
  <c r="C89" i="1" s="1"/>
  <c r="F64" i="2"/>
  <c r="F91" i="1" s="1"/>
  <c r="F69" i="2"/>
  <c r="F95" i="1" s="1"/>
  <c r="F76" i="2"/>
  <c r="F102" i="1" s="1"/>
  <c r="G61" i="2"/>
  <c r="G88" i="1" s="1"/>
  <c r="G64" i="2"/>
  <c r="G91" i="1" s="1"/>
  <c r="G69" i="2"/>
  <c r="G95" i="1" s="1"/>
  <c r="G76" i="2"/>
  <c r="G102" i="1" s="1"/>
  <c r="G25" i="1"/>
  <c r="G26" i="1"/>
  <c r="G27" i="1"/>
  <c r="G28" i="1"/>
  <c r="G30" i="1"/>
  <c r="G32" i="1"/>
  <c r="G33" i="1"/>
  <c r="G34" i="1"/>
  <c r="G35" i="1"/>
  <c r="F29" i="2"/>
  <c r="F43" i="1" s="1"/>
  <c r="G29" i="2"/>
  <c r="G43" i="1" s="1"/>
  <c r="M29" i="2"/>
  <c r="M43" i="1" s="1"/>
  <c r="F32" i="2"/>
  <c r="F46" i="1" s="1"/>
  <c r="G32" i="2"/>
  <c r="G46" i="1" s="1"/>
  <c r="M32" i="2"/>
  <c r="M46" i="1" s="1"/>
  <c r="F33" i="2"/>
  <c r="F47" i="1" s="1"/>
  <c r="G33" i="2"/>
  <c r="G47" i="1" s="1"/>
  <c r="M33" i="2"/>
  <c r="M47" i="1" s="1"/>
  <c r="F35" i="2"/>
  <c r="F49" i="1" s="1"/>
  <c r="G35" i="2"/>
  <c r="G49" i="1" s="1"/>
  <c r="M35" i="2"/>
  <c r="M49" i="1" s="1"/>
  <c r="F37" i="2"/>
  <c r="F51" i="1" s="1"/>
  <c r="G37" i="2"/>
  <c r="G51" i="1" s="1"/>
  <c r="M37" i="2"/>
  <c r="M51" i="1" s="1"/>
  <c r="F36" i="2"/>
  <c r="F50" i="1" s="1"/>
  <c r="G36" i="2"/>
  <c r="G50" i="1" s="1"/>
  <c r="M36" i="2"/>
  <c r="M50" i="1" s="1"/>
  <c r="F38" i="2"/>
  <c r="F52" i="1" s="1"/>
  <c r="G38" i="2"/>
  <c r="G52" i="1" s="1"/>
  <c r="M38" i="2"/>
  <c r="M52" i="1" s="1"/>
  <c r="F39" i="2"/>
  <c r="F53" i="1" s="1"/>
  <c r="G39" i="2"/>
  <c r="G53" i="1" s="1"/>
  <c r="M39" i="2"/>
  <c r="M53" i="1" s="1"/>
  <c r="F41" i="2"/>
  <c r="F55" i="1" s="1"/>
  <c r="G41" i="2"/>
  <c r="G55" i="1" s="1"/>
  <c r="M41" i="2"/>
  <c r="M55" i="1" s="1"/>
  <c r="F42" i="2"/>
  <c r="F56" i="1" s="1"/>
  <c r="G42" i="2"/>
  <c r="G56" i="1" s="1"/>
  <c r="M42" i="2"/>
  <c r="M56" i="1" s="1"/>
  <c r="B34" i="2"/>
  <c r="C48" i="1" s="1"/>
  <c r="F34" i="2"/>
  <c r="F48" i="1" s="1"/>
  <c r="G34" i="2"/>
  <c r="G48" i="1" s="1"/>
  <c r="M34" i="2"/>
  <c r="M48" i="1" s="1"/>
  <c r="B30" i="2"/>
  <c r="C44" i="1" s="1"/>
  <c r="F30" i="2"/>
  <c r="F44" i="1" s="1"/>
  <c r="G30" i="2"/>
  <c r="G44" i="1" s="1"/>
  <c r="M30" i="2"/>
  <c r="M44" i="1" s="1"/>
  <c r="F45" i="2"/>
  <c r="F59" i="1" s="1"/>
  <c r="G45" i="2"/>
  <c r="G59" i="1" s="1"/>
  <c r="M45" i="2"/>
  <c r="M59" i="1" s="1"/>
  <c r="F120" i="1"/>
  <c r="G120" i="1"/>
  <c r="G84" i="1"/>
  <c r="M120" i="1"/>
  <c r="M87" i="2"/>
  <c r="M115" i="1" s="1"/>
  <c r="M84" i="1"/>
  <c r="A84" i="1"/>
  <c r="A87" i="1"/>
  <c r="C75" i="1"/>
  <c r="F75" i="1" s="1"/>
  <c r="J75" i="1" s="1"/>
  <c r="C74" i="1"/>
  <c r="F74" i="1" s="1"/>
  <c r="C73" i="1"/>
  <c r="D73" i="1" s="1"/>
  <c r="A62" i="1"/>
  <c r="A61" i="1"/>
  <c r="A41" i="1"/>
  <c r="F52" i="2"/>
  <c r="F48" i="2"/>
  <c r="F62" i="1" s="1"/>
  <c r="F47" i="2"/>
  <c r="F61" i="1" s="1"/>
  <c r="F41" i="1"/>
  <c r="F33" i="1"/>
  <c r="F30" i="1"/>
  <c r="F28" i="1"/>
  <c r="F27" i="1"/>
  <c r="F26" i="1"/>
  <c r="B52" i="2"/>
  <c r="B48" i="2"/>
  <c r="C62" i="1" s="1"/>
  <c r="B47" i="2"/>
  <c r="C31" i="1"/>
  <c r="C28" i="1"/>
  <c r="C26" i="1"/>
  <c r="M25" i="1"/>
  <c r="M26" i="1"/>
  <c r="M27" i="1"/>
  <c r="M28" i="1"/>
  <c r="M30" i="1"/>
  <c r="M32" i="1"/>
  <c r="M33" i="1"/>
  <c r="M34" i="1"/>
  <c r="M35" i="1"/>
  <c r="G41" i="1"/>
  <c r="M41" i="1"/>
  <c r="G47" i="2"/>
  <c r="G61" i="1" s="1"/>
  <c r="M47" i="2"/>
  <c r="M61" i="1" s="1"/>
  <c r="G48" i="2"/>
  <c r="G62" i="1" s="1"/>
  <c r="M48" i="2"/>
  <c r="M62" i="1" s="1"/>
  <c r="G52" i="2"/>
  <c r="G67" i="1" s="1"/>
  <c r="G68" i="1" s="1"/>
  <c r="G138" i="1" s="1"/>
  <c r="M52" i="2"/>
  <c r="M67" i="1" s="1"/>
  <c r="M68" i="1" s="1"/>
  <c r="M138" i="1" s="1"/>
  <c r="G73" i="1"/>
  <c r="M73" i="1"/>
  <c r="G74" i="1"/>
  <c r="M74" i="1"/>
  <c r="G75" i="1"/>
  <c r="M75" i="1"/>
  <c r="E139" i="1"/>
  <c r="E61" i="2" l="1"/>
  <c r="C88" i="1"/>
  <c r="E62" i="2"/>
  <c r="G126" i="1"/>
  <c r="M126" i="1"/>
  <c r="E43" i="2"/>
  <c r="E33" i="2"/>
  <c r="E42" i="2"/>
  <c r="E41" i="2"/>
  <c r="E38" i="2"/>
  <c r="L126" i="1"/>
  <c r="L140" i="1" s="1"/>
  <c r="D126" i="1"/>
  <c r="D140" i="1" s="1"/>
  <c r="H126" i="1"/>
  <c r="H140" i="1" s="1"/>
  <c r="E126" i="1"/>
  <c r="E140" i="1" s="1"/>
  <c r="J126" i="1"/>
  <c r="K126" i="1"/>
  <c r="K140" i="1" s="1"/>
  <c r="I126" i="1"/>
  <c r="I140" i="1" s="1"/>
  <c r="E36" i="2"/>
  <c r="G63" i="1"/>
  <c r="G137" i="1" s="1"/>
  <c r="F67" i="1"/>
  <c r="F68" i="1" s="1"/>
  <c r="F138" i="1" s="1"/>
  <c r="E87" i="2"/>
  <c r="F84" i="1"/>
  <c r="E35" i="2"/>
  <c r="E32" i="2"/>
  <c r="B150" i="1"/>
  <c r="M132" i="1"/>
  <c r="M141" i="1" s="1"/>
  <c r="M76" i="1"/>
  <c r="M139" i="1" s="1"/>
  <c r="D74" i="1"/>
  <c r="F132" i="1"/>
  <c r="C132" i="1" s="1"/>
  <c r="C141" i="1" s="1"/>
  <c r="D75" i="1"/>
  <c r="F73" i="1"/>
  <c r="F76" i="1" s="1"/>
  <c r="B152" i="1" s="1"/>
  <c r="C32" i="1"/>
  <c r="C33" i="1"/>
  <c r="F35" i="1"/>
  <c r="F32" i="1"/>
  <c r="C36" i="1"/>
  <c r="C67" i="1"/>
  <c r="C68" i="1" s="1"/>
  <c r="C138" i="1" s="1"/>
  <c r="C30" i="1"/>
  <c r="C35" i="1"/>
  <c r="E34" i="2"/>
  <c r="F87" i="1"/>
  <c r="E69" i="2"/>
  <c r="F25" i="1"/>
  <c r="E47" i="2"/>
  <c r="C61" i="1"/>
  <c r="C25" i="1"/>
  <c r="E37" i="2"/>
  <c r="E52" i="2"/>
  <c r="C76" i="1"/>
  <c r="C139" i="1" s="1"/>
  <c r="G76" i="1"/>
  <c r="G139" i="1" s="1"/>
  <c r="G132" i="1"/>
  <c r="G141" i="1" s="1"/>
  <c r="E76" i="2"/>
  <c r="E64" i="2"/>
  <c r="F34" i="1"/>
  <c r="E48" i="2"/>
  <c r="E29" i="2"/>
  <c r="C41" i="1"/>
  <c r="E45" i="2"/>
  <c r="C34" i="1"/>
  <c r="E39" i="2"/>
  <c r="E30" i="2"/>
  <c r="J74" i="1"/>
  <c r="E63" i="1"/>
  <c r="E137" i="1" s="1"/>
  <c r="K63" i="1"/>
  <c r="K137" i="1" s="1"/>
  <c r="D37" i="1"/>
  <c r="D136" i="1" s="1"/>
  <c r="M37" i="1"/>
  <c r="M136" i="1" s="1"/>
  <c r="K37" i="1"/>
  <c r="K136" i="1" s="1"/>
  <c r="J37" i="1"/>
  <c r="J136" i="1" s="1"/>
  <c r="H37" i="1"/>
  <c r="H136" i="1" s="1"/>
  <c r="E37" i="1"/>
  <c r="E136" i="1" s="1"/>
  <c r="L37" i="1"/>
  <c r="L136" i="1" s="1"/>
  <c r="I37" i="1"/>
  <c r="I136" i="1" s="1"/>
  <c r="G37" i="1"/>
  <c r="G136" i="1" s="1"/>
  <c r="J63" i="1"/>
  <c r="J137" i="1" s="1"/>
  <c r="B149" i="1"/>
  <c r="H63" i="1"/>
  <c r="H137" i="1" s="1"/>
  <c r="D63" i="1"/>
  <c r="D137" i="1" s="1"/>
  <c r="L63" i="1"/>
  <c r="L137" i="1" s="1"/>
  <c r="I63" i="1"/>
  <c r="I137" i="1" s="1"/>
  <c r="M140" i="1" l="1"/>
  <c r="C126" i="1"/>
  <c r="C140" i="1" s="1"/>
  <c r="F126" i="1"/>
  <c r="F140" i="1" s="1"/>
  <c r="G140" i="1"/>
  <c r="M63" i="1"/>
  <c r="M137" i="1" s="1"/>
  <c r="J140" i="1"/>
  <c r="J141" i="1"/>
  <c r="J73" i="1"/>
  <c r="J76" i="1" s="1"/>
  <c r="J139" i="1" s="1"/>
  <c r="D76" i="1"/>
  <c r="D139" i="1" s="1"/>
  <c r="D142" i="1" s="1"/>
  <c r="F141" i="1"/>
  <c r="C37" i="1"/>
  <c r="C136" i="1" s="1"/>
  <c r="F63" i="1"/>
  <c r="F137" i="1" s="1"/>
  <c r="F37" i="1"/>
  <c r="F136" i="1" s="1"/>
  <c r="C63"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<sst xmlns="http://schemas.openxmlformats.org/spreadsheetml/2006/main" count="709" uniqueCount="434">
  <si>
    <t>Common core - 1st year</t>
  </si>
  <si>
    <t>Flag</t>
  </si>
  <si>
    <t>Credit</t>
  </si>
  <si>
    <t>Lecture</t>
  </si>
  <si>
    <t>Lab./Tut.</t>
  </si>
  <si>
    <t>AU</t>
  </si>
  <si>
    <t>Math+BS</t>
  </si>
  <si>
    <t>Math</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</si>
  <si>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</si>
  <si>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</si>
  <si>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</si>
  <si>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</si>
  <si>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</si>
  <si>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</si>
  <si>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</si>
  <si>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</si>
  <si>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</si>
  <si>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</si>
  <si>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</si>
  <si>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</si>
  <si>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</si>
  <si>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</si>
  <si>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</si>
  <si>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</si>
  <si>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</si>
  <si>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</si>
  <si>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</si>
  <si>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</si>
  <si>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</si>
  <si>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</si>
  <si>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</si>
  <si>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</si>
  <si>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</si>
  <si>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</si>
  <si>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</si>
  <si>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</si>
  <si>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</si>
  <si>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</si>
  <si>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</si>
  <si>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</si>
  <si>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</si>
  <si>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</si>
  <si>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</si>
  <si>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</si>
  <si>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</si>
  <si>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</si>
  <si>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</si>
  <si>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</si>
  <si>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</si>
  <si>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</si>
  <si>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</si>
  <si>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</si>
  <si>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</si>
  <si>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</si>
  <si>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</si>
  <si>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</si>
  <si>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</si>
  <si>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</si>
  <si>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</si>
  <si>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</si>
  <si>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</si>
  <si>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</si>
  <si>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</si>
  <si>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</si>
  <si>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</si>
  <si>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</si>
  <si>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</si>
  <si>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</si>
  <si>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</si>
  <si>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</si>
  <si>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</si>
  <si>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</si>
  <si>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</si>
  <si>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</si>
  <si>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</si>
  <si>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</si>
  <si>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</si>
  <si>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</si>
  <si>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</si>
  <si>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</si>
  <si>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</si>
  <si>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</si>
  <si>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</si>
  <si>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</si>
  <si>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</si>
  <si>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</si>
  <si>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</si>
  <si>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</si>
  <si>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</si>
  <si>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</si>
  <si>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</si>
  <si>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</si>
  <si>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425 Machine Learning &amp; Deep Learning</t>
  </si>
  <si>
    <t>ELEC 372 Numerical Methods &amp; Optim</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</si>
  <si>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</si>
  <si>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</si>
  <si>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</si>
  <si>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</si>
  <si>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</si>
  <si>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</si>
  <si>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</si>
  <si>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</si>
  <si>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</si>
  <si>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</si>
  <si>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</si>
  <si>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</si>
  <si>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</si>
  <si>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</si>
  <si>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</si>
  <si>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</si>
  <si>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</si>
  <si>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</si>
  <si>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</si>
  <si>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</si>
  <si>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</si>
  <si>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</si>
  <si>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</si>
  <si>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</si>
  <si>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</si>
  <si>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</si>
  <si>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</si>
  <si>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</si>
  <si>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</si>
  <si>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</si>
  <si>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</si>
  <si>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</si>
  <si>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</si>
  <si>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</si>
  <si>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</si>
  <si>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</si>
  <si>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</si>
  <si>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</si>
  <si>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</si>
  <si>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</si>
  <si>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</si>
  <si>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</si>
  <si>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</si>
  <si>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</si>
  <si>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</si>
  <si>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</si>
  <si>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</si>
  <si>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</si>
  <si>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</si>
  <si>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</si>
  <si>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</si>
  <si>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</si>
  <si>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</si>
  <si>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</si>
  <si>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</si>
  <si>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</si>
  <si>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</si>
  <si>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</si>
  <si>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</si>
  <si>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</si>
  <si>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</si>
  <si>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</si>
  <si>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</si>
  <si>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</si>
  <si>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</si>
  <si>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</si>
  <si>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</si>
  <si>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</si>
  <si>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</si>
  <si>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</si>
  <si>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</si>
  <si>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</si>
  <si>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</si>
  <si>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</si>
  <si>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</si>
  <si>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</si>
  <si>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</si>
  <si>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</si>
  <si>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</si>
  <si>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</si>
  <si>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</si>
  <si>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</si>
  <si>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</si>
  <si>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</si>
  <si>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</si>
  <si>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r>
      <t>CMPE 223</t>
    </r>
    <r>
      <rPr>
        <sz val="11"/>
        <color rgb="FFC00000"/>
        <rFont val="Calibri"/>
        <family val="2"/>
        <scheme val="minor"/>
      </rPr>
      <t>*</t>
    </r>
  </si>
  <si>
    <t>ELEC 278, ELEC 270 </t>
  </si>
  <si>
    <t>APSC 221</t>
  </si>
  <si>
    <t>Economics and Business Practices in Engineering</t>
  </si>
  <si>
    <t>F/W/S</t>
  </si>
  <si>
    <t>YEAR 4 CORE</t>
  </si>
  <si>
    <t>TERM</t>
  </si>
  <si>
    <t>PREREQUISITES</t>
  </si>
  <si>
    <t>ELEC 490</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</si>
  <si>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</si>
  <si>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</si>
  <si>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</si>
  <si>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</si>
  <si>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</si>
  <si>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</si>
  <si>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</si>
  <si>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 xml:space="preserve">157.5 </t>
    </r>
    <r>
      <rPr>
        <sz val="12"/>
        <color theme="1"/>
        <rFont val="Calibri"/>
        <family val="2"/>
        <scheme val="minor"/>
      </rPr>
      <t>credits for the complete program.</t>
    </r>
  </si>
  <si>
    <t>*Chose at least five elective courses at level 400</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</si>
  <si>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</si>
  <si>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</si>
  <si>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</si>
  <si>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</si>
  <si>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</si>
  <si>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</si>
  <si>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</si>
  <si>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</si>
  <si>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</si>
  <si>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</si>
  <si>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</si>
  <si>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</si>
  <si>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</si>
  <si>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</si>
  <si>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</si>
  <si>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</si>
  <si>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</si>
  <si>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</si>
  <si>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</si>
  <si>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</si>
  <si>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</si>
  <si>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</si>
  <si>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</si>
  <si>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</si>
  <si>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</si>
  <si>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</si>
  <si>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</si>
  <si>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</si>
  <si>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</si>
  <si>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</si>
  <si>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</si>
  <si>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</si>
  <si>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</si>
  <si>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</si>
  <si>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</si>
  <si>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</si>
  <si>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</si>
  <si>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</si>
  <si>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</si>
  <si>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</si>
  <si>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</si>
  <si>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</si>
  <si>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</si>
  <si>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</si>
  <si>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</si>
  <si>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 xml:space="preserve"> Database Systems</t>
  </si>
  <si>
    <t>ELEC 278, ELEC 270</t>
  </si>
  <si>
    <t>CMPE 351</t>
  </si>
  <si>
    <t>Advanced Data Analytics</t>
  </si>
  <si>
    <t>CMPE 434</t>
  </si>
  <si>
    <t>Distributed Systems</t>
  </si>
  <si>
    <t>CMPE 454</t>
  </si>
  <si>
    <t>Computer Graphics</t>
  </si>
  <si>
    <t>Image Proc. &amp; Comp. Vision</t>
  </si>
  <si>
    <t xml:space="preserve">Any first-year algebra course, any first-year calculus course, ELEC 278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</si>
  <si>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</si>
  <si>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</si>
  <si>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</si>
  <si>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</si>
  <si>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</si>
  <si>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</si>
  <si>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</si>
  <si>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</si>
  <si>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</si>
  <si>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</si>
  <si>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</si>
  <si>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</si>
  <si>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APSC 400, APSC 381</t>
  </si>
  <si>
    <t>APSC 143</t>
  </si>
  <si>
    <t>APSC 112 or APSC 114, APSC 171, APSC 172, APSC 174 (COREQ: ELEC 252, ELEC 299)</t>
  </si>
  <si>
    <t>ELEC 274, ELEC 278</t>
  </si>
  <si>
    <t>*Complete three complementary studies courses throughout your program (9 credits)</t>
  </si>
  <si>
    <t>*At least one of the courses must be from Complementary Studies List A (H&amp;SS)</t>
  </si>
  <si>
    <t>APSC 174, ELEC 224, ELEC 326</t>
  </si>
  <si>
    <t>completion of third year courses</t>
  </si>
  <si>
    <t>COMPUTER ENGINEERING PROGRAM SUMMARY (Class of 2025)</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</si>
  <si>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</si>
  <si>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</si>
  <si>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</si>
  <si>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</si>
  <si>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</si>
  <si>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</si>
  <si>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</si>
  <si>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</si>
  <si>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</si>
  <si>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</si>
  <si>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Electrical &amp; Computer Eng. Design &amp; Practice</t>
  </si>
  <si>
    <t>ELEC 290</t>
  </si>
  <si>
    <t>ELEC 292</t>
  </si>
  <si>
    <t>Introduction to Data Science</t>
  </si>
  <si>
    <t xml:space="preserve">APSC 100 or APSC 103; APSC 199 </t>
  </si>
  <si>
    <t>APSC 200, APSC 293</t>
  </si>
  <si>
    <t xml:space="preserve">ELEC 379 </t>
  </si>
  <si>
    <t>Algorithms with Engineering Applications</t>
  </si>
  <si>
    <t>Software Specifications OR</t>
  </si>
  <si>
    <t>Software Development Methodology</t>
  </si>
  <si>
    <r>
      <t>ELEC 376</t>
    </r>
    <r>
      <rPr>
        <sz val="10"/>
        <color rgb="FFFF0000"/>
        <rFont val="Arial"/>
        <family val="2"/>
      </rPr>
      <t>*</t>
    </r>
  </si>
  <si>
    <t>ELEC 345</t>
  </si>
  <si>
    <t>Sensor Fabrication Technology</t>
  </si>
  <si>
    <t>ELEC 475</t>
  </si>
  <si>
    <t>Computer Vision with Deep Learning</t>
  </si>
  <si>
    <t>CISC 473</t>
  </si>
  <si>
    <t>ELEC 477</t>
  </si>
  <si>
    <t>ELEC 373, ELEC 377</t>
  </si>
  <si>
    <t>APSC 101</t>
  </si>
  <si>
    <t>Engineering Design &amp; Practice</t>
  </si>
  <si>
    <t>APSC 102</t>
  </si>
  <si>
    <t>Experimentation</t>
  </si>
  <si>
    <t>APSC 103</t>
  </si>
  <si>
    <t>Engineering Client-based Design Project</t>
  </si>
  <si>
    <t>ELEC 221. ELEC 271, ELEC 252</t>
  </si>
  <si>
    <t>APSC 142 Intro to Comp. Progr.for Engin 2</t>
  </si>
  <si>
    <t>ELEC 471 Safety Critical Soft Eng.</t>
  </si>
  <si>
    <t>ELEC 476 Soft. Eng. for Social Good</t>
  </si>
  <si>
    <t>APSC 142/143 or MNTC 313, ELEC 271</t>
  </si>
  <si>
    <t xml:space="preserve">APSC 124/143 or MNTC 313 </t>
  </si>
  <si>
    <t xml:space="preserve">APSC 142/143 or MNTC 313, ELEC 278 </t>
  </si>
  <si>
    <t xml:space="preserve">APSC 142/143 or MNTC 313 </t>
  </si>
  <si>
    <t>ELEC 471</t>
  </si>
  <si>
    <t>ELEC 476</t>
  </si>
  <si>
    <t>Safety Critical Soft Eng.</t>
  </si>
  <si>
    <t>Soft. Eng. for Social Good</t>
  </si>
  <si>
    <t>APSC 199 EPT</t>
  </si>
  <si>
    <t>ELEC 231 Diff. Equations</t>
  </si>
  <si>
    <t>Courses Offered by ECE</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</si>
  <si>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</si>
  <si>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MREN 348</t>
  </si>
  <si>
    <t>ELEC 231</t>
  </si>
  <si>
    <t>Mathematical Methods I for Electrical and Computer Engineering</t>
  </si>
  <si>
    <t>MREN 348 Intro to Robotics</t>
  </si>
  <si>
    <t>MREN 318 Sensors abd Electric Actuators</t>
  </si>
  <si>
    <t>ELEC 392 Eng Design &amp; Development</t>
  </si>
  <si>
    <t>MREN 318</t>
  </si>
  <si>
    <t>Sensors and Electric Actuators</t>
  </si>
  <si>
    <r>
      <t>ELEC 271</t>
    </r>
    <r>
      <rPr>
        <sz val="10"/>
        <color rgb="FF212529"/>
        <rFont val="Arial"/>
        <family val="2"/>
      </rPr>
      <t>, ELEC 252, MREN 223</t>
    </r>
  </si>
  <si>
    <t>Courses Offered by ECE:</t>
  </si>
  <si>
    <t>Courses offered by other Departments:</t>
  </si>
  <si>
    <t>Courses Offered outside of ECE</t>
  </si>
  <si>
    <t>ELEC 446 Autonom. Mobile Robotics</t>
  </si>
  <si>
    <t>CMPE 332 Database Managm. Systems</t>
  </si>
  <si>
    <t>ELEC 392</t>
  </si>
  <si>
    <t>Eng. Design and Development</t>
  </si>
  <si>
    <t>Linear Control Systems</t>
  </si>
  <si>
    <t>ELEC 446</t>
  </si>
  <si>
    <t>Mobile Robotics</t>
  </si>
  <si>
    <t>ELEC 448</t>
  </si>
  <si>
    <t>ELEC 270, ELEC 278, CMPE 223</t>
  </si>
  <si>
    <t>ELEC 271, ELEC 274, ELEC 371</t>
  </si>
  <si>
    <t>ELEC 221, ELEC 231</t>
  </si>
  <si>
    <t>APSC 143 or MNTC 313, APSC 174, ELEC 231</t>
  </si>
  <si>
    <t>ELEC 376</t>
  </si>
  <si>
    <t>Cont.-Time Signals &amp; Systems</t>
  </si>
  <si>
    <t>EIT</t>
  </si>
  <si>
    <t>Numerical Methods and Optimization</t>
  </si>
  <si>
    <t>Biomedical Signal and Image Processing</t>
  </si>
  <si>
    <t>Safety Critical Software Engineering</t>
  </si>
  <si>
    <t>AI</t>
  </si>
  <si>
    <t xml:space="preserve"> Logic for Computing Science</t>
  </si>
  <si>
    <t xml:space="preserve"> CMPE 204</t>
  </si>
  <si>
    <t xml:space="preserve"> CMPE 223</t>
  </si>
  <si>
    <t xml:space="preserve"> CMPE 322</t>
  </si>
  <si>
    <t xml:space="preserve"> CMPE 325</t>
  </si>
  <si>
    <t xml:space="preserve"> Human-Computer Interaction</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</si>
  <si>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</si>
  <si>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</si>
  <si>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</si>
  <si>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</si>
  <si>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</si>
  <si>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</si>
  <si>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</si>
  <si>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t>ELEC 376 and CMPE 223 are Optional Core; if both are completed – CMPE 223 counts toward a tech elective.</t>
  </si>
  <si>
    <t>APSC 141 Intro to Comp.Progr for Engineers</t>
  </si>
  <si>
    <t>*Chose at least 3 courses from the Electives List that are offered by the Department of Electrical and Computer Engineering</t>
  </si>
  <si>
    <t>ELEC 343</t>
  </si>
  <si>
    <r>
      <t xml:space="preserve">Intro to Robotics </t>
    </r>
    <r>
      <rPr>
        <b/>
        <sz val="10"/>
        <rFont val="Arial"/>
        <family val="2"/>
      </rPr>
      <t>as MREN 348</t>
    </r>
  </si>
  <si>
    <t>ELEC 443 or ELEC 343</t>
  </si>
  <si>
    <t>ELEC 224; Co-req ELEC 343</t>
  </si>
  <si>
    <t>ENG</t>
  </si>
  <si>
    <t>CMPE 328</t>
  </si>
  <si>
    <t>CMPE 227</t>
  </si>
  <si>
    <t>CMPE 471</t>
  </si>
  <si>
    <t>CMPE 472</t>
  </si>
  <si>
    <r>
      <t xml:space="preserve">CMPE 227 </t>
    </r>
    <r>
      <rPr>
        <sz val="10"/>
        <color rgb="FF000000"/>
        <rFont val="Arial"/>
        <family val="2"/>
      </rPr>
      <t>S/W Requirements &amp; Quality Assurance</t>
    </r>
  </si>
  <si>
    <t>CMPE 328 Formal Specific. &amp; Analysis in S/W Eng</t>
  </si>
  <si>
    <t>CMPE 472 Health AI: 2D and 3D Image Analysis</t>
  </si>
  <si>
    <t>CMPE 330 Health AI: Image-Guided Interventions</t>
  </si>
  <si>
    <t>ELEC 279 or CMPE 212</t>
  </si>
  <si>
    <t>Software Requirem &amp; Quality Assurance</t>
  </si>
  <si>
    <t>Formal Spec and Analysis in SW Eng</t>
  </si>
  <si>
    <t>CMPE 223</t>
  </si>
  <si>
    <t>CMPE 330</t>
  </si>
  <si>
    <t xml:space="preserve">ELEC 279  </t>
  </si>
  <si>
    <t>Health AI: Image-Guided Interventions</t>
  </si>
  <si>
    <t>Health AI: Data and Algorithms</t>
  </si>
  <si>
    <t>ELEC 379, ELEC 278 or MREN 178</t>
  </si>
  <si>
    <t>Health AI: 2D and 3D Image Analysis</t>
  </si>
  <si>
    <t>ELEC 292 or ENPH 213</t>
  </si>
  <si>
    <t>CMPE 471 Health AI: Data and Algorithms</t>
  </si>
  <si>
    <t>Human Computer Interaction</t>
  </si>
  <si>
    <r>
      <rPr>
        <sz val="10"/>
        <color rgb="FFFF0000"/>
        <rFont val="Arial"/>
        <family val="2"/>
      </rPr>
      <t xml:space="preserve">* </t>
    </r>
    <r>
      <rPr>
        <sz val="10"/>
        <rFont val="Arial"/>
        <family val="2"/>
      </rPr>
      <t>Optional core -choose one or another</t>
    </r>
  </si>
  <si>
    <t>ELEC 443 or MECH 350;</t>
  </si>
  <si>
    <r>
      <t xml:space="preserve">Introduction to Robotic Units - </t>
    </r>
    <r>
      <rPr>
        <sz val="10"/>
        <color rgb="FFFF0000"/>
        <rFont val="Arial"/>
        <family val="2"/>
      </rPr>
      <t>counts as a 4th year elective</t>
    </r>
  </si>
  <si>
    <t>Fall 2026</t>
  </si>
  <si>
    <t>Winter 2027</t>
  </si>
  <si>
    <t>ELEC 343 Linear Control Systems</t>
  </si>
  <si>
    <t>ELEC 448 Intro to Robotics as MREN 348</t>
  </si>
  <si>
    <t>S/W Development Methodology</t>
  </si>
  <si>
    <t>Machine Learning and Deep Learning</t>
  </si>
  <si>
    <t>Autonomous Mobile Robotics</t>
  </si>
  <si>
    <t>Cryptography and Network Security</t>
  </si>
  <si>
    <t xml:space="preserve"> ELEC 224</t>
  </si>
  <si>
    <t xml:space="preserve"> ELEC 372</t>
  </si>
  <si>
    <t xml:space="preserve"> ELEC 408</t>
  </si>
  <si>
    <t xml:space="preserve"> ELEC 451</t>
  </si>
  <si>
    <t>Digital Integrated Circuit Engineering</t>
  </si>
  <si>
    <t xml:space="preserve"> ELEC 470</t>
  </si>
  <si>
    <t>Computer System Architecture</t>
  </si>
  <si>
    <t xml:space="preserve"> ELEC 472</t>
  </si>
  <si>
    <t xml:space="preserve"> ELEC 477</t>
  </si>
  <si>
    <t xml:space="preserve"> MREN 348</t>
  </si>
  <si>
    <t>Intro to Robotics</t>
  </si>
  <si>
    <t xml:space="preserve"> Software Specifications (Opt. Core)</t>
  </si>
  <si>
    <t xml:space="preserve"> CMPE 227</t>
  </si>
  <si>
    <t xml:space="preserve"> S/W Requirements &amp; Quality Assurance</t>
  </si>
  <si>
    <t xml:space="preserve"> CMPE 328</t>
  </si>
  <si>
    <t xml:space="preserve"> Formal Specific. &amp; Analysis in S/W Eng</t>
  </si>
  <si>
    <t xml:space="preserve"> CMPE 330</t>
  </si>
  <si>
    <t xml:space="preserve"> Health AI: Image-Guided   Interventions</t>
  </si>
  <si>
    <t xml:space="preserve"> CMPE 457</t>
  </si>
  <si>
    <t xml:space="preserve"> CMPE 472</t>
  </si>
  <si>
    <t xml:space="preserve"> Health AI: 2D and 3D Image Analysis</t>
  </si>
  <si>
    <t>ECE Course Offerings</t>
  </si>
  <si>
    <t>The Queen's School of Computing</t>
  </si>
  <si>
    <t>ELEC 279 AI-Assist SW Dev and Design</t>
  </si>
  <si>
    <t>AI-Assisted SW Dev and Design</t>
  </si>
  <si>
    <t>CE - Class of 2029</t>
  </si>
  <si>
    <t>FOR FULL COURSE DESCRIPTIONS and REQUIREMENTS, REFER to the Smith Engineering ACADEMIC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</si>
</sst>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1"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i/>
      <sz val="10"/>
      <color rgb="FFFF0000"/>
      <name val="Arial"/>
      <family val="2"/>
    </font>
    <font>
      <sz val="10"/>
      <color rgb="FF212529"/>
      <name val="Arial"/>
      <family val="2"/>
    </font>
    <font>
      <b/>
      <sz val="12"/>
      <color rgb="FF002451"/>
      <name val="Calibri"/>
      <family val="2"/>
    </font>
    <font>
      <i/>
      <sz val="10"/>
      <color rgb="FF000000"/>
      <name val="Open Sans"/>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1" tint="0.499984740745262"/>
        <bgColor indexed="64"/>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auto="1"/>
      </left>
      <right style="thin">
        <color auto="1"/>
      </right>
      <top style="thin">
        <color auto="1"/>
      </top>
      <bottom style="thin">
        <color auto="1"/>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right style="double">
        <color rgb="FFC00000"/>
      </right>
      <top/>
      <bottom/>
      <diagonal/>
    </border>
    <border>
      <left style="double">
        <color indexed="64"/>
      </left>
      <right style="double">
        <color indexed="64"/>
      </right>
      <top style="thin">
        <color indexed="64"/>
      </top>
      <bottom style="double">
        <color rgb="FF002060"/>
      </bottom>
      <diagonal/>
    </border>
    <border>
      <left style="medium">
        <color rgb="FF3333FF"/>
      </left>
      <right/>
      <top style="double">
        <color rgb="FF002060"/>
      </top>
      <bottom style="double">
        <color rgb="FF002060"/>
      </bottom>
      <diagonal/>
    </border>
    <border>
      <left/>
      <right style="medium">
        <color rgb="FF3333FF"/>
      </right>
      <top style="double">
        <color rgb="FF002060"/>
      </top>
      <bottom style="double">
        <color rgb="FF002060"/>
      </bottom>
      <diagonal/>
    </border>
    <border>
      <left/>
      <right style="double">
        <color rgb="FF002060"/>
      </right>
      <top style="double">
        <color rgb="FF002060"/>
      </top>
      <bottom style="double">
        <color rgb="FF002060"/>
      </bottom>
      <diagonal/>
    </border>
    <border>
      <left/>
      <right/>
      <top style="double">
        <color rgb="FF002060"/>
      </top>
      <bottom/>
      <diagonal/>
    </border>
    <border>
      <left/>
      <right/>
      <top style="double">
        <color rgb="FF002060"/>
      </top>
      <bottom style="double">
        <color rgb="FF002060"/>
      </bottom>
      <diagonal/>
    </border>
    <border>
      <left style="double">
        <color rgb="FF002060"/>
      </left>
      <right/>
      <top style="double">
        <color rgb="FF002060"/>
      </top>
      <bottom style="double">
        <color rgb="FF002060"/>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49">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0" fillId="0" borderId="2" xfId="0" applyBorder="1" applyAlignment="1">
      <alignment horizontal="center"/>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8" xfId="0" applyFont="1" applyBorder="1" applyAlignment="1">
      <alignment vertical="top"/>
    </xf>
    <xf numFmtId="0" fontId="4" fillId="0" borderId="9" xfId="0" applyFont="1" applyBorder="1" applyAlignment="1">
      <alignment horizontal="center" vertical="top"/>
    </xf>
    <xf numFmtId="0" fontId="0" fillId="0" borderId="8" xfId="0" applyBorder="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3" fillId="0" borderId="5"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13" fillId="0" borderId="8" xfId="0" applyFont="1" applyBorder="1" applyAlignment="1">
      <alignment horizontal="center" vertical="top"/>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4" fillId="0" borderId="13" xfId="0" applyFont="1" applyBorder="1" applyAlignment="1">
      <alignment vertical="top"/>
    </xf>
    <xf numFmtId="0" fontId="4" fillId="2" borderId="8" xfId="0" applyFont="1" applyFill="1" applyBorder="1" applyAlignment="1">
      <alignment horizontal="center" vertical="top"/>
    </xf>
    <xf numFmtId="0" fontId="0" fillId="0" borderId="14"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4" fillId="0" borderId="1" xfId="0" applyFont="1" applyBorder="1" applyAlignment="1" applyProtection="1">
      <alignment vertical="top"/>
      <protection locked="0"/>
    </xf>
    <xf numFmtId="0" fontId="4" fillId="0" borderId="18" xfId="0" applyFont="1" applyBorder="1" applyAlignment="1" applyProtection="1">
      <alignment horizontal="left" vertical="top"/>
      <protection locked="0"/>
    </xf>
    <xf numFmtId="0" fontId="4"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19" fillId="0" borderId="0" xfId="0" applyFont="1"/>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28" xfId="0" applyFont="1" applyBorder="1" applyAlignment="1">
      <alignment horizontal="center" vertical="top"/>
    </xf>
    <xf numFmtId="0" fontId="4" fillId="2" borderId="29" xfId="0" applyFont="1" applyFill="1" applyBorder="1" applyAlignment="1">
      <alignment horizontal="center" vertical="top"/>
    </xf>
    <xf numFmtId="0" fontId="0" fillId="0" borderId="29"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3" fillId="0" borderId="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6" fillId="5" borderId="16" xfId="0" applyFont="1" applyFill="1" applyBorder="1" applyAlignment="1">
      <alignment vertical="top"/>
    </xf>
    <xf numFmtId="0" fontId="6"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29" fillId="6" borderId="39" xfId="0" applyFont="1" applyFill="1" applyBorder="1"/>
    <xf numFmtId="0" fontId="0" fillId="6" borderId="37" xfId="0" applyFill="1" applyBorder="1"/>
    <xf numFmtId="0" fontId="0" fillId="6" borderId="0" xfId="0" applyFill="1" applyAlignment="1">
      <alignment horizontal="center"/>
    </xf>
    <xf numFmtId="0" fontId="0" fillId="6" borderId="40" xfId="0" applyFill="1" applyBorder="1"/>
    <xf numFmtId="0" fontId="26" fillId="8" borderId="41" xfId="0" applyFont="1" applyFill="1" applyBorder="1"/>
    <xf numFmtId="0" fontId="0" fillId="8" borderId="41" xfId="0" applyFill="1" applyBorder="1"/>
    <xf numFmtId="0" fontId="26" fillId="8" borderId="42" xfId="0" applyFont="1" applyFill="1" applyBorder="1" applyAlignment="1">
      <alignment horizontal="center"/>
    </xf>
    <xf numFmtId="0" fontId="26" fillId="8" borderId="41" xfId="0" applyFont="1" applyFill="1" applyBorder="1" applyAlignment="1">
      <alignment horizontal="center"/>
    </xf>
    <xf numFmtId="0" fontId="26" fillId="8" borderId="43"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30" fillId="0" borderId="45" xfId="0" applyFont="1" applyBorder="1" applyAlignment="1">
      <alignment horizontal="center"/>
    </xf>
    <xf numFmtId="0" fontId="30" fillId="0" borderId="46"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30" fillId="0" borderId="49" xfId="0" applyFont="1" applyBorder="1" applyAlignment="1">
      <alignment horizontal="center"/>
    </xf>
    <xf numFmtId="0" fontId="30"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30" fillId="0" borderId="52" xfId="0" applyFont="1" applyBorder="1" applyAlignment="1">
      <alignment horizontal="center"/>
    </xf>
    <xf numFmtId="0" fontId="0" fillId="0" borderId="56" xfId="0" applyBorder="1"/>
    <xf numFmtId="0" fontId="30"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29" fillId="6" borderId="36" xfId="0" applyFont="1" applyFill="1" applyBorder="1"/>
    <xf numFmtId="0" fontId="0" fillId="6" borderId="37" xfId="0" applyFill="1" applyBorder="1" applyAlignment="1">
      <alignment horizontal="center"/>
    </xf>
    <xf numFmtId="0" fontId="26" fillId="8" borderId="36" xfId="0" applyFont="1" applyFill="1" applyBorder="1"/>
    <xf numFmtId="0" fontId="26" fillId="8" borderId="37" xfId="0" applyFont="1" applyFill="1" applyBorder="1" applyAlignment="1">
      <alignment horizontal="center"/>
    </xf>
    <xf numFmtId="0" fontId="31" fillId="0" borderId="51" xfId="0" applyFont="1" applyBorder="1"/>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6"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30" fillId="0" borderId="42" xfId="0" applyFont="1" applyBorder="1" applyAlignment="1">
      <alignment horizontal="center"/>
    </xf>
    <xf numFmtId="0" fontId="0" fillId="0" borderId="42" xfId="0" applyBorder="1" applyAlignment="1">
      <alignment wrapText="1"/>
    </xf>
    <xf numFmtId="0" fontId="26" fillId="0" borderId="61" xfId="0" applyFont="1" applyBorder="1"/>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30" fillId="0" borderId="41" xfId="0" applyFont="1" applyBorder="1" applyAlignment="1">
      <alignment horizontal="center"/>
    </xf>
    <xf numFmtId="0" fontId="0" fillId="0" borderId="38" xfId="0" applyBorder="1"/>
    <xf numFmtId="0" fontId="33" fillId="0" borderId="39" xfId="0" applyFont="1" applyBorder="1"/>
    <xf numFmtId="0" fontId="30" fillId="0" borderId="39" xfId="0" applyFont="1" applyBorder="1"/>
    <xf numFmtId="0" fontId="30" fillId="6" borderId="0" xfId="0" applyFont="1" applyFill="1"/>
    <xf numFmtId="0" fontId="35" fillId="0" borderId="39" xfId="0" applyFont="1" applyBorder="1"/>
    <xf numFmtId="0" fontId="36" fillId="10" borderId="33" xfId="0" applyFont="1" applyFill="1"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30" fillId="0" borderId="0" xfId="0" applyFont="1" applyAlignment="1">
      <alignment horizontal="center"/>
    </xf>
    <xf numFmtId="0" fontId="0" fillId="0" borderId="58" xfId="0" applyBorder="1"/>
    <xf numFmtId="0" fontId="0" fillId="0" borderId="67" xfId="0" applyBorder="1"/>
    <xf numFmtId="0" fontId="0" fillId="0" borderId="68" xfId="0" applyBorder="1"/>
    <xf numFmtId="0" fontId="30" fillId="11" borderId="49" xfId="0" applyFont="1" applyFill="1" applyBorder="1" applyAlignment="1">
      <alignment horizontal="center"/>
    </xf>
    <xf numFmtId="0" fontId="31" fillId="0" borderId="68" xfId="0" applyFont="1" applyBorder="1"/>
    <xf numFmtId="0" fontId="0" fillId="0" borderId="69" xfId="0" applyBorder="1"/>
    <xf numFmtId="0" fontId="30" fillId="0" borderId="57" xfId="0" applyFont="1" applyBorder="1" applyAlignment="1">
      <alignment horizontal="center"/>
    </xf>
    <xf numFmtId="0" fontId="30" fillId="10" borderId="34" xfId="0" applyFont="1" applyFill="1" applyBorder="1" applyAlignment="1">
      <alignment horizontal="center"/>
    </xf>
    <xf numFmtId="0" fontId="31" fillId="0" borderId="73" xfId="0" applyFont="1" applyBorder="1"/>
    <xf numFmtId="0" fontId="0" fillId="0" borderId="43" xfId="0" applyBorder="1"/>
    <xf numFmtId="0" fontId="31" fillId="0" borderId="74" xfId="0" applyFont="1" applyBorder="1"/>
    <xf numFmtId="0" fontId="19" fillId="0" borderId="51" xfId="0" applyFont="1" applyBorder="1"/>
    <xf numFmtId="0" fontId="19" fillId="0" borderId="47" xfId="0" applyFont="1" applyBorder="1"/>
    <xf numFmtId="0" fontId="30" fillId="0" borderId="16" xfId="0" applyFont="1" applyBorder="1" applyAlignment="1">
      <alignment horizontal="center"/>
    </xf>
    <xf numFmtId="0" fontId="0" fillId="12" borderId="0" xfId="0" applyFill="1"/>
    <xf numFmtId="0" fontId="4" fillId="12" borderId="1" xfId="0" applyFont="1" applyFill="1" applyBorder="1" applyAlignment="1">
      <alignment vertical="top"/>
    </xf>
    <xf numFmtId="0" fontId="0" fillId="0" borderId="75" xfId="0" applyBorder="1"/>
    <xf numFmtId="0" fontId="30" fillId="0" borderId="76" xfId="0" applyFont="1" applyBorder="1" applyAlignment="1">
      <alignment horizontal="center"/>
    </xf>
    <xf numFmtId="0" fontId="31" fillId="0" borderId="78" xfId="0" applyFont="1" applyBorder="1"/>
    <xf numFmtId="0" fontId="37" fillId="0" borderId="0" xfId="0" applyFont="1"/>
    <xf numFmtId="0" fontId="37" fillId="0" borderId="0" xfId="0" applyFont="1" applyProtection="1">
      <protection locked="0" hidden="1"/>
    </xf>
    <xf numFmtId="0" fontId="0" fillId="0" borderId="79" xfId="0" applyBorder="1"/>
    <xf numFmtId="0" fontId="0" fillId="0" borderId="77" xfId="0" applyBorder="1"/>
    <xf numFmtId="0" fontId="0" fillId="0" borderId="80" xfId="0" applyBorder="1"/>
    <xf numFmtId="0" fontId="0" fillId="0" borderId="80" xfId="0" applyBorder="1" applyAlignment="1">
      <alignment horizontal="center"/>
    </xf>
    <xf numFmtId="0" fontId="19" fillId="12" borderId="51" xfId="0" applyFont="1" applyFill="1" applyBorder="1"/>
    <xf numFmtId="0" fontId="4" fillId="12" borderId="1" xfId="0" applyFont="1" applyFill="1" applyBorder="1" applyAlignment="1">
      <alignment horizontal="center" vertical="top"/>
    </xf>
    <xf numFmtId="0" fontId="0" fillId="12" borderId="3" xfId="0" applyFill="1" applyBorder="1" applyAlignment="1">
      <alignment horizontal="center"/>
    </xf>
    <xf numFmtId="0" fontId="0" fillId="12" borderId="0" xfId="0" applyFill="1" applyAlignment="1">
      <alignment horizontal="center"/>
    </xf>
    <xf numFmtId="0" fontId="0" fillId="12" borderId="1" xfId="0" applyFill="1" applyBorder="1" applyAlignment="1">
      <alignment horizontal="center" vertical="top"/>
    </xf>
    <xf numFmtId="0" fontId="40" fillId="0" borderId="0" xfId="0" applyFont="1" applyAlignment="1">
      <alignment horizontal="left" vertical="center" readingOrder="1"/>
    </xf>
    <xf numFmtId="0" fontId="0" fillId="0" borderId="73" xfId="0" applyBorder="1"/>
    <xf numFmtId="0" fontId="0" fillId="0" borderId="60" xfId="0" applyBorder="1" applyAlignment="1">
      <alignment wrapText="1"/>
    </xf>
    <xf numFmtId="0" fontId="1" fillId="15" borderId="45" xfId="37" applyBorder="1"/>
    <xf numFmtId="0" fontId="1" fillId="15" borderId="49" xfId="37" applyBorder="1"/>
    <xf numFmtId="0" fontId="1" fillId="15" borderId="81" xfId="37" applyBorder="1"/>
    <xf numFmtId="0" fontId="1" fillId="15" borderId="82" xfId="37" applyBorder="1"/>
    <xf numFmtId="0" fontId="40" fillId="0" borderId="83" xfId="0" applyFont="1" applyBorder="1" applyAlignment="1">
      <alignment horizontal="left" vertical="center" readingOrder="1"/>
    </xf>
    <xf numFmtId="0" fontId="1" fillId="15" borderId="84" xfId="37" applyBorder="1"/>
    <xf numFmtId="0" fontId="0" fillId="0" borderId="88" xfId="0" applyBorder="1"/>
    <xf numFmtId="0" fontId="40" fillId="0" borderId="88" xfId="0" applyFont="1" applyBorder="1" applyAlignment="1">
      <alignment horizontal="left" vertical="center" readingOrder="1"/>
    </xf>
    <xf numFmtId="0" fontId="0" fillId="14" borderId="90" xfId="0" applyFill="1" applyBorder="1"/>
    <xf numFmtId="0" fontId="0" fillId="16" borderId="69" xfId="0" applyFill="1" applyBorder="1"/>
    <xf numFmtId="0" fontId="0" fillId="16" borderId="52" xfId="0" applyFill="1" applyBorder="1"/>
    <xf numFmtId="0" fontId="30" fillId="16" borderId="50" xfId="0" applyFont="1" applyFill="1" applyBorder="1" applyAlignment="1">
      <alignment horizontal="center"/>
    </xf>
    <xf numFmtId="0" fontId="30" fillId="16" borderId="52" xfId="0" applyFont="1" applyFill="1" applyBorder="1" applyAlignment="1">
      <alignment horizontal="center"/>
    </xf>
    <xf numFmtId="0" fontId="30" fillId="16" borderId="57" xfId="0" applyFont="1" applyFill="1" applyBorder="1" applyAlignment="1">
      <alignment horizontal="center"/>
    </xf>
    <xf numFmtId="0" fontId="0" fillId="16" borderId="70" xfId="0" applyFill="1" applyBorder="1"/>
    <xf numFmtId="0" fontId="6" fillId="0" borderId="3" xfId="0" applyFont="1" applyBorder="1" applyAlignment="1">
      <alignment horizontal="center" vertical="top"/>
    </xf>
    <xf numFmtId="0" fontId="6" fillId="0" borderId="20" xfId="0" applyFont="1" applyBorder="1" applyAlignment="1">
      <alignment horizontal="center" vertical="top"/>
    </xf>
    <xf numFmtId="0" fontId="14" fillId="0" borderId="0" xfId="0" applyFont="1" applyAlignment="1">
      <alignment horizontal="left" vertical="top" wrapText="1"/>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4" xfId="0" applyFont="1" applyBorder="1" applyAlignment="1">
      <alignment horizontal="left" vertical="top"/>
    </xf>
    <xf numFmtId="0" fontId="6" fillId="13" borderId="21" xfId="0" applyFont="1" applyFill="1" applyBorder="1" applyAlignment="1">
      <alignment horizontal="left" vertical="top"/>
    </xf>
    <xf numFmtId="0" fontId="6" fillId="13" borderId="22" xfId="0" applyFont="1" applyFill="1" applyBorder="1" applyAlignment="1">
      <alignment horizontal="left" vertical="top"/>
    </xf>
    <xf numFmtId="0" fontId="6" fillId="13" borderId="19" xfId="0" applyFont="1" applyFill="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0" borderId="27" xfId="0" applyFont="1" applyBorder="1" applyAlignment="1">
      <alignment horizontal="left" vertical="top"/>
    </xf>
    <xf numFmtId="0" fontId="26" fillId="15" borderId="85" xfId="37" applyFont="1" applyBorder="1" applyAlignment="1">
      <alignment horizontal="center" wrapText="1" readingOrder="1"/>
    </xf>
    <xf numFmtId="0" fontId="26" fillId="15" borderId="86" xfId="37" applyFont="1" applyBorder="1" applyAlignment="1">
      <alignment horizontal="center" wrapText="1" readingOrder="1"/>
    </xf>
    <xf numFmtId="0" fontId="26" fillId="15" borderId="87" xfId="37" applyFont="1" applyBorder="1" applyAlignment="1">
      <alignment horizontal="center" wrapText="1" readingOrder="1"/>
    </xf>
    <xf numFmtId="0" fontId="39" fillId="14" borderId="89" xfId="0" applyFont="1" applyFill="1" applyBorder="1" applyAlignment="1">
      <alignment horizontal="center" vertical="center" wrapText="1" readingOrder="1"/>
    </xf>
    <xf numFmtId="0" fontId="39" fillId="14" borderId="87" xfId="0" applyFont="1" applyFill="1" applyBorder="1" applyAlignment="1">
      <alignment horizontal="center" vertical="center" wrapText="1" readingOrder="1"/>
    </xf>
    <xf numFmtId="0" fontId="0" fillId="0" borderId="71" xfId="0" applyBorder="1" applyAlignment="1">
      <alignment horizontal="center"/>
    </xf>
    <xf numFmtId="0" fontId="0" fillId="0" borderId="34" xfId="0" applyBorder="1" applyAlignment="1">
      <alignment horizontal="center"/>
    </xf>
    <xf numFmtId="0" fontId="0" fillId="0" borderId="72" xfId="0" applyBorder="1" applyAlignment="1">
      <alignment horizontal="center"/>
    </xf>
    <xf numFmtId="0" fontId="27" fillId="7" borderId="33" xfId="0" applyFont="1" applyFill="1" applyBorder="1" applyAlignment="1">
      <alignment horizontal="left"/>
    </xf>
    <xf numFmtId="0" fontId="27" fillId="7" borderId="34" xfId="0" applyFont="1" applyFill="1" applyBorder="1" applyAlignment="1">
      <alignment horizontal="left"/>
    </xf>
    <xf numFmtId="0" fontId="27"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8" fillId="0" borderId="33" xfId="0" applyFont="1" applyBorder="1" applyAlignment="1">
      <alignment horizontal="left" wrapText="1"/>
    </xf>
    <xf numFmtId="0" fontId="28" fillId="0" borderId="34" xfId="0" applyFont="1" applyBorder="1" applyAlignment="1">
      <alignment horizontal="left" wrapText="1"/>
    </xf>
    <xf numFmtId="0" fontId="28"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0" fontId="26" fillId="15" borderId="90" xfId="37" applyFont="1" applyBorder="1" applyAlignment="1">
      <alignment horizontal="center" wrapText="1" readingOrder="1"/>
    </xf>
    <xf numFmtId="0" fontId="26" fillId="15" borderId="89" xfId="37" applyFont="1" applyBorder="1" applyAlignment="1">
      <alignment horizontal="center" wrapText="1" readingOrder="1"/>
    </xf>
    <xf numFmtId="0" fontId="39" fillId="14" borderId="90" xfId="0" applyFont="1" applyFill="1" applyBorder="1" applyAlignment="1">
      <alignment horizontal="center" vertical="center" wrapText="1" readingOrder="1"/>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29">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70" bestFit="1" customWidth="1"/>
    <col min="17" max="17" width="9.140625" customWidth="1"/>
  </cols>
  <sheetData>
    <row r="3" spans="1:13" x14ac:dyDescent="0.2">
      <c r="H3" s="208" t="s">
        <v>432</v>
      </c>
      <c r="I3" s="208"/>
      <c r="J3" s="208"/>
      <c r="K3" s="208"/>
      <c r="L3" s="208"/>
      <c r="M3" s="208"/>
    </row>
    <row r="4" spans="1:13" x14ac:dyDescent="0.2">
      <c r="H4" s="208"/>
      <c r="I4" s="208"/>
      <c r="J4" s="208"/>
      <c r="K4" s="208"/>
      <c r="L4" s="208"/>
      <c r="M4" s="208"/>
    </row>
    <row r="5" spans="1:13" x14ac:dyDescent="0.2">
      <c r="B5" s="32" t="s">
        <v>37</v>
      </c>
      <c r="H5" s="208"/>
      <c r="I5" s="208"/>
      <c r="J5" s="208"/>
      <c r="K5" s="208"/>
      <c r="L5" s="208"/>
      <c r="M5" s="208"/>
    </row>
    <row r="6" spans="1:13" x14ac:dyDescent="0.2">
      <c r="B6" s="32" t="s">
        <v>38</v>
      </c>
      <c r="H6" s="208"/>
      <c r="I6" s="208"/>
      <c r="J6" s="208"/>
      <c r="K6" s="208"/>
      <c r="L6" s="208"/>
      <c r="M6" s="208"/>
    </row>
    <row r="7" spans="1:13" x14ac:dyDescent="0.2">
      <c r="B7" s="33"/>
      <c r="H7" s="208"/>
      <c r="I7" s="208"/>
      <c r="J7" s="208"/>
      <c r="K7" s="208"/>
      <c r="L7" s="208"/>
      <c r="M7" s="208"/>
    </row>
    <row r="8" spans="1:13" x14ac:dyDescent="0.2">
      <c r="B8" s="32" t="s">
        <v>39</v>
      </c>
      <c r="H8" s="208"/>
      <c r="I8" s="208"/>
      <c r="J8" s="208"/>
      <c r="K8" s="208"/>
      <c r="L8" s="208"/>
      <c r="M8" s="208"/>
    </row>
    <row r="9" spans="1:13" x14ac:dyDescent="0.2">
      <c r="B9" s="32" t="s">
        <v>55</v>
      </c>
      <c r="F9" s="59"/>
      <c r="H9" s="208"/>
      <c r="I9" s="208"/>
      <c r="J9" s="208"/>
      <c r="K9" s="208"/>
      <c r="L9" s="208"/>
      <c r="M9" s="208"/>
    </row>
    <row r="10" spans="1:13" x14ac:dyDescent="0.2">
      <c r="A10" s="2"/>
      <c r="F10" s="59"/>
      <c r="H10" s="208"/>
      <c r="I10" s="208"/>
      <c r="J10" s="208"/>
      <c r="K10" s="208"/>
      <c r="L10" s="208"/>
      <c r="M10" s="208"/>
    </row>
    <row r="11" spans="1:13" x14ac:dyDescent="0.2">
      <c r="A11" s="77" t="s">
        <v>40</v>
      </c>
      <c r="B11" s="215" t="s">
        <v>80</v>
      </c>
      <c r="C11" s="216"/>
      <c r="D11" s="216"/>
      <c r="E11" s="216"/>
      <c r="F11" s="216"/>
      <c r="H11" s="208"/>
      <c r="I11" s="208"/>
      <c r="J11" s="208"/>
      <c r="K11" s="208"/>
      <c r="L11" s="208"/>
      <c r="M11" s="208"/>
    </row>
    <row r="12" spans="1:13" x14ac:dyDescent="0.2">
      <c r="A12" s="77" t="s">
        <v>79</v>
      </c>
      <c r="B12" s="215" t="s">
        <v>81</v>
      </c>
      <c r="C12" s="216"/>
      <c r="D12" s="216"/>
      <c r="E12" s="216"/>
      <c r="F12" s="216"/>
      <c r="H12" s="208"/>
      <c r="I12" s="208"/>
      <c r="J12" s="208"/>
      <c r="K12" s="208"/>
      <c r="L12" s="208"/>
      <c r="M12" s="208"/>
    </row>
    <row r="13" spans="1:13" x14ac:dyDescent="0.2">
      <c r="A13" s="2"/>
    </row>
    <row r="14" spans="1:13" x14ac:dyDescent="0.2">
      <c r="A14" t="s">
        <v>41</v>
      </c>
    </row>
    <row r="15" spans="1:13" x14ac:dyDescent="0.2">
      <c r="A15" t="s">
        <v>103</v>
      </c>
    </row>
    <row r="16" spans="1:13" x14ac:dyDescent="0.2">
      <c r="A16" t="s">
        <v>102</v>
      </c>
    </row>
    <row r="19" spans="1:18" x14ac:dyDescent="0.2">
      <c r="A19" s="3" t="s">
        <v>0</v>
      </c>
      <c r="B19" s="4"/>
    </row>
    <row r="20" spans="1:18" x14ac:dyDescent="0.2">
      <c r="B20" s="1" t="s">
        <v>1</v>
      </c>
      <c r="C20" s="1" t="s">
        <v>2</v>
      </c>
      <c r="D20" s="1" t="s">
        <v>3</v>
      </c>
      <c r="E20" s="1" t="s">
        <v>4</v>
      </c>
      <c r="F20" s="1" t="s">
        <v>5</v>
      </c>
      <c r="G20" s="1" t="s">
        <v>82</v>
      </c>
      <c r="H20" s="1" t="s">
        <v>7</v>
      </c>
      <c r="I20" s="1" t="s">
        <v>83</v>
      </c>
      <c r="J20" s="1" t="s">
        <v>8</v>
      </c>
      <c r="K20" s="1" t="s">
        <v>9</v>
      </c>
      <c r="L20" s="1" t="s">
        <v>10</v>
      </c>
      <c r="M20" s="1" t="s">
        <v>11</v>
      </c>
      <c r="O20" s="70"/>
      <c r="P20"/>
      <c r="R20" s="70"/>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184">
        <f>$B21*'Course Units'!J8</f>
        <v>0</v>
      </c>
      <c r="K21" s="6">
        <f>$B21*'Course Units'!K8</f>
        <v>0</v>
      </c>
      <c r="L21" s="6">
        <f>$B21*'Course Units'!L8</f>
        <v>0</v>
      </c>
      <c r="M21" s="6">
        <f>$B21*'Course Units'!M8</f>
        <v>0</v>
      </c>
      <c r="O21" s="70"/>
      <c r="P21"/>
      <c r="R21" s="70"/>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0"/>
      <c r="P22"/>
      <c r="R22" s="70"/>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0"/>
      <c r="P23"/>
      <c r="R23" s="70"/>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0"/>
      <c r="P24"/>
      <c r="R24" s="70"/>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0"/>
      <c r="P25"/>
      <c r="R25" s="70"/>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0"/>
      <c r="P26"/>
      <c r="R26" s="70"/>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0"/>
      <c r="P27"/>
      <c r="R27" s="70"/>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0"/>
      <c r="P28"/>
      <c r="R28" s="70"/>
    </row>
    <row r="29" spans="1:18" x14ac:dyDescent="0.2">
      <c r="A29" s="5" t="str">
        <f>'Course Units'!A16</f>
        <v>APSC 141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0"/>
      <c r="P29"/>
      <c r="R29" s="70"/>
    </row>
    <row r="30" spans="1:18" x14ac:dyDescent="0.2">
      <c r="A30" s="173" t="str">
        <f>'Course Units'!A17</f>
        <v>APSC 142 Intro to Comp. Progr.for Engin 2</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0"/>
      <c r="P30"/>
      <c r="R30" s="70"/>
    </row>
    <row r="31" spans="1:18" x14ac:dyDescent="0.2">
      <c r="A31" s="5" t="str">
        <f>'Course Units'!A18</f>
        <v>APSC 151 Eng. Geology &amp; the Biosphere</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0"/>
      <c r="P31"/>
      <c r="R31" s="70"/>
    </row>
    <row r="32" spans="1:18" x14ac:dyDescent="0.2">
      <c r="A32" s="5" t="str">
        <f>'Course Units'!A19</f>
        <v>APSC 162 Eng. Graphics</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0"/>
      <c r="P32"/>
      <c r="R32" s="70"/>
    </row>
    <row r="33" spans="1:18" x14ac:dyDescent="0.2">
      <c r="A33" s="5" t="str">
        <f>'Course Units'!A20</f>
        <v>APSC 171 Calculus I</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0"/>
      <c r="P33"/>
      <c r="R33" s="70"/>
    </row>
    <row r="34" spans="1:18" x14ac:dyDescent="0.2">
      <c r="A34" s="5" t="str">
        <f>'Course Units'!A21</f>
        <v>APSC 172 Calculus II</v>
      </c>
      <c r="B34" s="57">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70"/>
      <c r="P34"/>
      <c r="R34" s="70"/>
    </row>
    <row r="35" spans="1:18" x14ac:dyDescent="0.2">
      <c r="A35" s="5" t="str">
        <f>'Course Units'!A22</f>
        <v>APSC 174 Intro to Linear Algebra</v>
      </c>
      <c r="B35" s="57">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70"/>
      <c r="P35"/>
      <c r="R35" s="70"/>
    </row>
    <row r="36" spans="1:18" x14ac:dyDescent="0.2">
      <c r="A36" s="15" t="s">
        <v>85</v>
      </c>
      <c r="B36" s="57">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c r="O36" s="70"/>
      <c r="P36"/>
      <c r="R36" s="70"/>
    </row>
    <row r="37" spans="1:18" x14ac:dyDescent="0.2">
      <c r="A37" s="7" t="s">
        <v>15</v>
      </c>
      <c r="B37" s="8"/>
      <c r="C37" s="9">
        <f t="shared" ref="C37:M37" si="0">+SUM(C21:C36)</f>
        <v>0</v>
      </c>
      <c r="D37" s="9">
        <f t="shared" si="0"/>
        <v>0</v>
      </c>
      <c r="E37" s="9">
        <f t="shared" si="0"/>
        <v>0</v>
      </c>
      <c r="F37" s="9">
        <f t="shared" si="0"/>
        <v>0</v>
      </c>
      <c r="G37" s="9">
        <f t="shared" si="0"/>
        <v>0</v>
      </c>
      <c r="H37" s="9">
        <f t="shared" si="0"/>
        <v>0</v>
      </c>
      <c r="I37" s="185">
        <f t="shared" si="0"/>
        <v>0</v>
      </c>
      <c r="J37" s="9">
        <f t="shared" si="0"/>
        <v>0</v>
      </c>
      <c r="K37" s="9">
        <f t="shared" si="0"/>
        <v>0</v>
      </c>
      <c r="L37" s="9">
        <f t="shared" si="0"/>
        <v>0</v>
      </c>
      <c r="M37" s="9">
        <f t="shared" si="0"/>
        <v>0</v>
      </c>
      <c r="O37" s="70"/>
      <c r="P37"/>
      <c r="R37" s="70"/>
    </row>
    <row r="38" spans="1:18" x14ac:dyDescent="0.2">
      <c r="A38" s="11"/>
      <c r="B38" s="12"/>
      <c r="C38" s="1"/>
      <c r="D38" s="1"/>
      <c r="E38" s="1"/>
      <c r="F38" s="1"/>
      <c r="G38" s="1"/>
      <c r="H38" s="1"/>
      <c r="I38" s="1"/>
      <c r="J38" s="1"/>
      <c r="K38" s="1"/>
      <c r="L38" s="1"/>
      <c r="O38" s="70"/>
      <c r="P38"/>
      <c r="R38" s="70"/>
    </row>
    <row r="39" spans="1:18" x14ac:dyDescent="0.2">
      <c r="A39" s="13" t="s">
        <v>16</v>
      </c>
      <c r="B39" s="14"/>
      <c r="C39" s="1"/>
      <c r="D39" s="1"/>
      <c r="E39" s="1"/>
      <c r="F39" s="1"/>
      <c r="G39" s="1"/>
      <c r="H39" s="1"/>
      <c r="I39" s="1"/>
      <c r="J39" s="1"/>
      <c r="K39" s="1"/>
      <c r="L39" s="1"/>
      <c r="O39" s="70"/>
      <c r="P39"/>
      <c r="R39" s="70"/>
    </row>
    <row r="40" spans="1:18" x14ac:dyDescent="0.2">
      <c r="B40" s="1" t="s">
        <v>1</v>
      </c>
      <c r="C40" s="1" t="s">
        <v>2</v>
      </c>
      <c r="D40" s="1" t="s">
        <v>3</v>
      </c>
      <c r="E40" s="1" t="s">
        <v>4</v>
      </c>
      <c r="F40" s="1" t="s">
        <v>5</v>
      </c>
      <c r="G40" s="1" t="s">
        <v>82</v>
      </c>
      <c r="H40" s="1" t="s">
        <v>7</v>
      </c>
      <c r="I40" s="1" t="s">
        <v>83</v>
      </c>
      <c r="J40" s="1" t="s">
        <v>8</v>
      </c>
      <c r="K40" s="1" t="s">
        <v>9</v>
      </c>
      <c r="L40" s="1" t="s">
        <v>10</v>
      </c>
      <c r="M40" s="1" t="s">
        <v>11</v>
      </c>
      <c r="O40" s="70"/>
      <c r="P40"/>
      <c r="R40" s="70"/>
    </row>
    <row r="41" spans="1:18" x14ac:dyDescent="0.2">
      <c r="A41" s="5" t="str">
        <f>'Course Units'!A27</f>
        <v>ELEC 221 Electric Circuits</v>
      </c>
      <c r="B41" s="57">
        <v>0</v>
      </c>
      <c r="C41" s="72">
        <f>$B41*'Course Units'!B27</f>
        <v>0</v>
      </c>
      <c r="D41" s="72">
        <f>$B41*'Course Units'!C27</f>
        <v>0</v>
      </c>
      <c r="E41" s="72">
        <f>$B41*'Course Units'!D27</f>
        <v>0</v>
      </c>
      <c r="F41" s="72">
        <f>$B41*'Course Units'!F27</f>
        <v>0</v>
      </c>
      <c r="G41" s="72">
        <f>$B41*'Course Units'!G27</f>
        <v>0</v>
      </c>
      <c r="H41" s="72">
        <f>$B41*'Course Units'!H27</f>
        <v>0</v>
      </c>
      <c r="I41" s="72">
        <f>$B41*'Course Units'!I27</f>
        <v>0</v>
      </c>
      <c r="J41" s="72">
        <f>$B41*'Course Units'!J27</f>
        <v>0</v>
      </c>
      <c r="K41" s="72">
        <f>$B41*'Course Units'!K27</f>
        <v>0</v>
      </c>
      <c r="L41" s="72">
        <f>$B41*'Course Units'!L27</f>
        <v>0</v>
      </c>
      <c r="M41" s="72">
        <f>$B41*'Course Units'!M27</f>
        <v>0</v>
      </c>
      <c r="O41" s="70"/>
      <c r="P41"/>
      <c r="R41" s="70"/>
    </row>
    <row r="42" spans="1:18" x14ac:dyDescent="0.2">
      <c r="A42" s="173" t="str">
        <f>'Course Units'!A28</f>
        <v>ELEC 231 Diff. Equations</v>
      </c>
      <c r="B42" s="57">
        <v>0</v>
      </c>
      <c r="C42" s="72">
        <f>$B42*'Course Units'!B28</f>
        <v>0</v>
      </c>
      <c r="D42" s="72">
        <f>$B42*'Course Units'!C28</f>
        <v>0</v>
      </c>
      <c r="E42" s="72">
        <f>$B42*'Course Units'!D28</f>
        <v>0</v>
      </c>
      <c r="F42" s="72">
        <f>$B42*'Course Units'!F28</f>
        <v>0</v>
      </c>
      <c r="G42" s="72">
        <f>$B42*'Course Units'!G28</f>
        <v>0</v>
      </c>
      <c r="H42" s="187">
        <f>$B42*'Course Units'!H28</f>
        <v>0</v>
      </c>
      <c r="I42" s="187">
        <f>$B42*'Course Units'!I28</f>
        <v>0</v>
      </c>
      <c r="J42" s="187">
        <f>$B42*'Course Units'!J28</f>
        <v>0</v>
      </c>
      <c r="K42" s="187">
        <f>$B42*'Course Units'!K28</f>
        <v>0</v>
      </c>
      <c r="L42" s="72">
        <f>$B42*'Course Units'!L28</f>
        <v>0</v>
      </c>
      <c r="M42" s="72">
        <f>$B42*'Course Units'!M28</f>
        <v>0</v>
      </c>
      <c r="O42" s="70"/>
      <c r="P42"/>
      <c r="R42" s="70"/>
    </row>
    <row r="43" spans="1:18" x14ac:dyDescent="0.2">
      <c r="A43" s="5" t="str">
        <f>'Course Units'!A29</f>
        <v>ELEC 252 Electronics I</v>
      </c>
      <c r="B43" s="57">
        <v>0</v>
      </c>
      <c r="C43" s="72">
        <f>$B43*'Course Units'!B29</f>
        <v>0</v>
      </c>
      <c r="D43" s="72">
        <f>$B43*'Course Units'!C29</f>
        <v>0</v>
      </c>
      <c r="E43" s="72">
        <f>$B43*'Course Units'!D29</f>
        <v>0</v>
      </c>
      <c r="F43" s="72">
        <f>$B43*'Course Units'!F29</f>
        <v>0</v>
      </c>
      <c r="G43" s="72">
        <f>$B43*'Course Units'!G29</f>
        <v>0</v>
      </c>
      <c r="H43" s="72">
        <f>$B43*'Course Units'!H29</f>
        <v>0</v>
      </c>
      <c r="I43" s="72">
        <f>$B43*'Course Units'!I29</f>
        <v>0</v>
      </c>
      <c r="J43" s="72">
        <f>$B43*'Course Units'!J29</f>
        <v>0</v>
      </c>
      <c r="K43" s="72">
        <f>$B43*'Course Units'!K29</f>
        <v>0</v>
      </c>
      <c r="L43" s="72">
        <f>$B43*'Course Units'!L29</f>
        <v>0</v>
      </c>
      <c r="M43" s="72">
        <f>$B43*'Course Units'!M29</f>
        <v>0</v>
      </c>
      <c r="O43" s="70"/>
      <c r="P43"/>
      <c r="R43" s="70"/>
    </row>
    <row r="44" spans="1:18" x14ac:dyDescent="0.2">
      <c r="A44" s="5" t="str">
        <f>'Course Units'!A30</f>
        <v>ELEC 270 Discrete Mathematics</v>
      </c>
      <c r="B44" s="57">
        <v>0</v>
      </c>
      <c r="C44" s="72">
        <f>$B44*'Course Units'!B30</f>
        <v>0</v>
      </c>
      <c r="D44" s="72">
        <f>$B44*'Course Units'!C30</f>
        <v>0</v>
      </c>
      <c r="E44" s="72">
        <f>$B44*'Course Units'!D30</f>
        <v>0</v>
      </c>
      <c r="F44" s="72">
        <f>$B44*'Course Units'!F30</f>
        <v>0</v>
      </c>
      <c r="G44" s="72">
        <f>$B44*'Course Units'!G30</f>
        <v>0</v>
      </c>
      <c r="H44" s="72">
        <f>$B44*'Course Units'!H30</f>
        <v>0</v>
      </c>
      <c r="I44" s="72">
        <f>$B44*'Course Units'!I30</f>
        <v>0</v>
      </c>
      <c r="J44" s="72">
        <f>$B44*'Course Units'!J30</f>
        <v>0</v>
      </c>
      <c r="K44" s="72">
        <f>$B44*'Course Units'!K30</f>
        <v>0</v>
      </c>
      <c r="L44" s="72">
        <f>$B44*'Course Units'!L30</f>
        <v>0</v>
      </c>
      <c r="M44" s="72">
        <f>$B44*'Course Units'!M30</f>
        <v>0</v>
      </c>
      <c r="O44" s="70"/>
      <c r="P44"/>
      <c r="R44" s="70"/>
    </row>
    <row r="45" spans="1:18" x14ac:dyDescent="0.2">
      <c r="A45" s="5" t="str">
        <f>'Course Units'!A31</f>
        <v>ELEC 271 Digital Systems</v>
      </c>
      <c r="B45" s="57">
        <v>0</v>
      </c>
      <c r="C45" s="72">
        <f>$B45*'Course Units'!B31</f>
        <v>0</v>
      </c>
      <c r="D45" s="72">
        <f>$B45*'Course Units'!C31</f>
        <v>0</v>
      </c>
      <c r="E45" s="72">
        <f>$B45*'Course Units'!D31</f>
        <v>0</v>
      </c>
      <c r="F45" s="72">
        <f>$B45*'Course Units'!F31</f>
        <v>0</v>
      </c>
      <c r="G45" s="72">
        <f>$B45*'Course Units'!G31</f>
        <v>0</v>
      </c>
      <c r="H45" s="72">
        <f>$B45*'Course Units'!H31</f>
        <v>0</v>
      </c>
      <c r="I45" s="72">
        <f>$B45*'Course Units'!I31</f>
        <v>0</v>
      </c>
      <c r="J45" s="72">
        <f>$B45*'Course Units'!J31</f>
        <v>0</v>
      </c>
      <c r="K45" s="72">
        <f>$B45*'Course Units'!K31</f>
        <v>0</v>
      </c>
      <c r="L45" s="72">
        <f>$B45*'Course Units'!L31</f>
        <v>0</v>
      </c>
      <c r="M45" s="72">
        <f>$B45*'Course Units'!M31</f>
        <v>0</v>
      </c>
      <c r="O45" s="70"/>
      <c r="P45"/>
      <c r="R45" s="70"/>
    </row>
    <row r="46" spans="1:18" x14ac:dyDescent="0.2">
      <c r="A46" s="5" t="str">
        <f>'Course Units'!A32</f>
        <v>ELEC 274 Computer Architecture</v>
      </c>
      <c r="B46" s="57">
        <v>0</v>
      </c>
      <c r="C46" s="72">
        <f>$B46*'Course Units'!B32</f>
        <v>0</v>
      </c>
      <c r="D46" s="72">
        <f>$B46*'Course Units'!C32</f>
        <v>0</v>
      </c>
      <c r="E46" s="72">
        <f>$B46*'Course Units'!D32</f>
        <v>0</v>
      </c>
      <c r="F46" s="72">
        <f>$B46*'Course Units'!F32</f>
        <v>0</v>
      </c>
      <c r="G46" s="72">
        <f>$B46*'Course Units'!G32</f>
        <v>0</v>
      </c>
      <c r="H46" s="72">
        <f>$B46*'Course Units'!H32</f>
        <v>0</v>
      </c>
      <c r="I46" s="72">
        <f>$B46*'Course Units'!I32</f>
        <v>0</v>
      </c>
      <c r="J46" s="72">
        <f>$B46*'Course Units'!J32</f>
        <v>0</v>
      </c>
      <c r="K46" s="72">
        <f>$B46*'Course Units'!K32</f>
        <v>0</v>
      </c>
      <c r="L46" s="72">
        <f>$B46*'Course Units'!L32</f>
        <v>0</v>
      </c>
      <c r="M46" s="72">
        <f>$B46*'Course Units'!M32</f>
        <v>0</v>
      </c>
      <c r="O46" s="70"/>
      <c r="P46"/>
      <c r="R46" s="70"/>
    </row>
    <row r="47" spans="1:18" x14ac:dyDescent="0.2">
      <c r="A47" s="5" t="str">
        <f>'Course Units'!A33</f>
        <v>ELEC 278 Inf. Structures &amp; S/W Eng.</v>
      </c>
      <c r="B47" s="57">
        <v>0</v>
      </c>
      <c r="C47" s="72">
        <f>$B47*'Course Units'!B33</f>
        <v>0</v>
      </c>
      <c r="D47" s="72">
        <f>$B47*'Course Units'!C33</f>
        <v>0</v>
      </c>
      <c r="E47" s="72">
        <f>$B47*'Course Units'!D33</f>
        <v>0</v>
      </c>
      <c r="F47" s="72">
        <f>$B47*'Course Units'!F33</f>
        <v>0</v>
      </c>
      <c r="G47" s="72">
        <f>$B47*'Course Units'!G33</f>
        <v>0</v>
      </c>
      <c r="H47" s="72">
        <f>$B47*'Course Units'!H33</f>
        <v>0</v>
      </c>
      <c r="I47" s="72">
        <f>$B47*'Course Units'!I33</f>
        <v>0</v>
      </c>
      <c r="J47" s="72">
        <f>$B47*'Course Units'!J33</f>
        <v>0</v>
      </c>
      <c r="K47" s="72">
        <f>$B47*'Course Units'!K33</f>
        <v>0</v>
      </c>
      <c r="L47" s="72">
        <f>$B47*'Course Units'!L33</f>
        <v>0</v>
      </c>
      <c r="M47" s="72">
        <f>$B47*'Course Units'!M33</f>
        <v>0</v>
      </c>
      <c r="O47" s="70"/>
      <c r="P47"/>
      <c r="R47" s="70"/>
    </row>
    <row r="48" spans="1:18" x14ac:dyDescent="0.2">
      <c r="A48" s="5" t="str">
        <f>'Course Units'!A34</f>
        <v>ELEC 279 AI-Assist SW Dev and Design</v>
      </c>
      <c r="B48" s="57">
        <v>0</v>
      </c>
      <c r="C48" s="72">
        <f>$B48*'Course Units'!B34</f>
        <v>0</v>
      </c>
      <c r="D48" s="72">
        <f>$B48*'Course Units'!C34</f>
        <v>0</v>
      </c>
      <c r="E48" s="72">
        <f>$B48*'Course Units'!D34</f>
        <v>0</v>
      </c>
      <c r="F48" s="72">
        <f>$B48*'Course Units'!F34</f>
        <v>0</v>
      </c>
      <c r="G48" s="72">
        <f>$B48*'Course Units'!G34</f>
        <v>0</v>
      </c>
      <c r="H48" s="72">
        <f>$B48*'Course Units'!H34</f>
        <v>0</v>
      </c>
      <c r="I48" s="72">
        <f>$B48*'Course Units'!I34</f>
        <v>0</v>
      </c>
      <c r="J48" s="72">
        <f>$B48*'Course Units'!J34</f>
        <v>0</v>
      </c>
      <c r="K48" s="72">
        <f>$B48*'Course Units'!K34</f>
        <v>0</v>
      </c>
      <c r="L48" s="72">
        <f>$B48*'Course Units'!L34</f>
        <v>0</v>
      </c>
      <c r="M48" s="72">
        <f>$B48*'Course Units'!M34</f>
        <v>0</v>
      </c>
      <c r="O48" s="70"/>
      <c r="P48"/>
      <c r="R48" s="70"/>
    </row>
    <row r="49" spans="1:18" x14ac:dyDescent="0.2">
      <c r="A49" s="5" t="str">
        <f>'Course Units'!A35</f>
        <v>ELEC 280 Fund. of Electromagnetics</v>
      </c>
      <c r="B49" s="57">
        <v>0</v>
      </c>
      <c r="C49" s="72">
        <f>$B49*'Course Units'!B35</f>
        <v>0</v>
      </c>
      <c r="D49" s="72">
        <f>$B49*'Course Units'!C35</f>
        <v>0</v>
      </c>
      <c r="E49" s="72">
        <f>$B49*'Course Units'!D35</f>
        <v>0</v>
      </c>
      <c r="F49" s="72">
        <f>$B49*'Course Units'!F35</f>
        <v>0</v>
      </c>
      <c r="G49" s="72">
        <f>$B49*'Course Units'!G35</f>
        <v>0</v>
      </c>
      <c r="H49" s="72">
        <f>$B49*'Course Units'!H35</f>
        <v>0</v>
      </c>
      <c r="I49" s="72">
        <f>$B49*'Course Units'!I35</f>
        <v>0</v>
      </c>
      <c r="J49" s="72">
        <f>$B49*'Course Units'!J35</f>
        <v>0</v>
      </c>
      <c r="K49" s="72">
        <f>$B49*'Course Units'!K35</f>
        <v>0</v>
      </c>
      <c r="L49" s="72">
        <f>$B49*'Course Units'!L35</f>
        <v>0</v>
      </c>
      <c r="M49" s="72">
        <f>$B49*'Course Units'!M35</f>
        <v>0</v>
      </c>
      <c r="O49" s="70"/>
      <c r="P49"/>
      <c r="R49" s="70"/>
    </row>
    <row r="50" spans="1:18" x14ac:dyDescent="0.2">
      <c r="A50" s="5" t="str">
        <f>'Course Units'!A36</f>
        <v>ELEC 290 Electr.&amp; Comp.Eng.Design &amp; Practice</v>
      </c>
      <c r="B50" s="57">
        <v>0</v>
      </c>
      <c r="C50" s="72">
        <f>$B50*'Course Units'!B36</f>
        <v>0</v>
      </c>
      <c r="D50" s="72">
        <f>$B50*'Course Units'!C36</f>
        <v>0</v>
      </c>
      <c r="E50" s="72">
        <f>$B50*'Course Units'!D36</f>
        <v>0</v>
      </c>
      <c r="F50" s="72">
        <f>$B50*'Course Units'!F36</f>
        <v>0</v>
      </c>
      <c r="G50" s="72">
        <f>$B50*'Course Units'!G36</f>
        <v>0</v>
      </c>
      <c r="H50" s="72">
        <f>$B50*'Course Units'!H36</f>
        <v>0</v>
      </c>
      <c r="I50" s="72">
        <f>$B50*'Course Units'!I36</f>
        <v>0</v>
      </c>
      <c r="J50" s="72">
        <f>$B50*'Course Units'!J36</f>
        <v>0</v>
      </c>
      <c r="K50" s="72">
        <f>$B50*'Course Units'!K36</f>
        <v>0</v>
      </c>
      <c r="L50" s="72">
        <f>$B50*'Course Units'!L36</f>
        <v>0</v>
      </c>
      <c r="M50" s="72">
        <f>$B50*'Course Units'!M36</f>
        <v>0</v>
      </c>
      <c r="O50" s="70"/>
      <c r="P50"/>
      <c r="R50" s="70"/>
    </row>
    <row r="51" spans="1:18" x14ac:dyDescent="0.2">
      <c r="A51" s="5" t="str">
        <f>'Course Units'!A37</f>
        <v xml:space="preserve">ELEC 292 Introduction to Data Science </v>
      </c>
      <c r="B51" s="57">
        <v>0</v>
      </c>
      <c r="C51" s="72">
        <f>$B51*'Course Units'!B37</f>
        <v>0</v>
      </c>
      <c r="D51" s="72">
        <f>$B51*'Course Units'!C37</f>
        <v>0</v>
      </c>
      <c r="E51" s="72">
        <f>$B51*'Course Units'!D37</f>
        <v>0</v>
      </c>
      <c r="F51" s="72">
        <f>$B51*'Course Units'!F37</f>
        <v>0</v>
      </c>
      <c r="G51" s="72">
        <f>$B51*'Course Units'!G37</f>
        <v>0</v>
      </c>
      <c r="H51" s="72">
        <f>$B51*'Course Units'!H37</f>
        <v>0</v>
      </c>
      <c r="I51" s="72">
        <f>$B51*'Course Units'!I37</f>
        <v>0</v>
      </c>
      <c r="J51" s="72">
        <f>$B51*'Course Units'!J37</f>
        <v>0</v>
      </c>
      <c r="K51" s="72">
        <f>$B51*'Course Units'!K37</f>
        <v>0</v>
      </c>
      <c r="L51" s="72">
        <f>$B51*'Course Units'!L37</f>
        <v>0</v>
      </c>
      <c r="M51" s="72">
        <f>$B51*'Course Units'!M37</f>
        <v>0</v>
      </c>
      <c r="O51" s="70"/>
      <c r="P51"/>
      <c r="Q51" s="172"/>
      <c r="R51" s="70"/>
    </row>
    <row r="52" spans="1:18" x14ac:dyDescent="0.2">
      <c r="A52" s="173" t="str">
        <f>'Course Units'!A38</f>
        <v>ELEC 326 Probability</v>
      </c>
      <c r="B52" s="57">
        <v>0</v>
      </c>
      <c r="C52" s="72">
        <f>$B52*'Course Units'!B38</f>
        <v>0</v>
      </c>
      <c r="D52" s="72">
        <f>$B52*'Course Units'!C38</f>
        <v>0</v>
      </c>
      <c r="E52" s="72">
        <f>$B52*'Course Units'!D38</f>
        <v>0</v>
      </c>
      <c r="F52" s="72">
        <f>$B52*'Course Units'!F38</f>
        <v>0</v>
      </c>
      <c r="G52" s="72">
        <f>$B52*'Course Units'!G38</f>
        <v>0</v>
      </c>
      <c r="H52" s="187">
        <f>$B52*'Course Units'!H38</f>
        <v>0</v>
      </c>
      <c r="I52" s="187">
        <f>$B52*'Course Units'!I38</f>
        <v>0</v>
      </c>
      <c r="J52" s="187">
        <f>$B52*'Course Units'!J38</f>
        <v>0</v>
      </c>
      <c r="K52" s="187">
        <f>$B52*'Course Units'!K38</f>
        <v>0</v>
      </c>
      <c r="L52" s="72">
        <f>$B52*'Course Units'!L38</f>
        <v>0</v>
      </c>
      <c r="M52" s="72">
        <f>$B52*'Course Units'!M38</f>
        <v>0</v>
      </c>
      <c r="O52" s="70"/>
      <c r="P52"/>
      <c r="R52" s="178"/>
    </row>
    <row r="53" spans="1:18" x14ac:dyDescent="0.2">
      <c r="A53" s="5" t="str">
        <f>'Course Units'!A39</f>
        <v>ELEC 371 Microprocessor Systems</v>
      </c>
      <c r="B53" s="57">
        <v>0</v>
      </c>
      <c r="C53" s="72">
        <f>$B53*'Course Units'!B39</f>
        <v>0</v>
      </c>
      <c r="D53" s="72">
        <f>$B53*'Course Units'!C39</f>
        <v>0</v>
      </c>
      <c r="E53" s="72">
        <f>$B53*'Course Units'!D39</f>
        <v>0</v>
      </c>
      <c r="F53" s="72">
        <f>$B53*'Course Units'!F39</f>
        <v>0</v>
      </c>
      <c r="G53" s="72">
        <f>$B53*'Course Units'!G39</f>
        <v>0</v>
      </c>
      <c r="H53" s="187">
        <f>$B53*'Course Units'!H39</f>
        <v>0</v>
      </c>
      <c r="I53" s="187">
        <f>$B53*'Course Units'!I39</f>
        <v>0</v>
      </c>
      <c r="J53" s="187">
        <f>$B53*'Course Units'!J39</f>
        <v>0</v>
      </c>
      <c r="K53" s="187">
        <f>$B53*'Course Units'!K39</f>
        <v>0</v>
      </c>
      <c r="L53" s="72">
        <f>$B53*'Course Units'!L39</f>
        <v>0</v>
      </c>
      <c r="M53" s="72">
        <f>$B53*'Course Units'!M39</f>
        <v>0</v>
      </c>
      <c r="O53" s="70"/>
      <c r="P53"/>
      <c r="R53" s="70"/>
    </row>
    <row r="54" spans="1:18" x14ac:dyDescent="0.2">
      <c r="A54" s="5" t="str">
        <f>'Course Units'!A40</f>
        <v>ELEC 373 Computer Networks I</v>
      </c>
      <c r="B54" s="57">
        <v>0</v>
      </c>
      <c r="C54" s="72">
        <f>$B54*'Course Units'!B40</f>
        <v>0</v>
      </c>
      <c r="D54" s="72">
        <f>$B54*'Course Units'!C40</f>
        <v>0</v>
      </c>
      <c r="E54" s="72">
        <f>$B54*'Course Units'!D40</f>
        <v>0</v>
      </c>
      <c r="F54" s="72">
        <f>$B54*'Course Units'!F40</f>
        <v>0</v>
      </c>
      <c r="G54" s="72">
        <f>$B54*'Course Units'!G40</f>
        <v>0</v>
      </c>
      <c r="H54" s="72">
        <f>$B54*'Course Units'!H40</f>
        <v>0</v>
      </c>
      <c r="I54" s="72">
        <f>$B54*'Course Units'!I40</f>
        <v>0</v>
      </c>
      <c r="J54" s="72">
        <f>$B54*'Course Units'!J40</f>
        <v>0</v>
      </c>
      <c r="K54" s="72">
        <f>$B54*'Course Units'!K40</f>
        <v>0</v>
      </c>
      <c r="L54" s="72">
        <f>$B54*'Course Units'!L40</f>
        <v>0</v>
      </c>
      <c r="M54" s="72">
        <f>$B54*'Course Units'!M40</f>
        <v>0</v>
      </c>
      <c r="O54" s="70"/>
      <c r="P54"/>
      <c r="R54" s="70"/>
    </row>
    <row r="55" spans="1:18" x14ac:dyDescent="0.2">
      <c r="A55" s="5" t="str">
        <f>'Course Units'!A41</f>
        <v>ELEC 374 Digital Systems Engineering</v>
      </c>
      <c r="B55" s="57">
        <v>0</v>
      </c>
      <c r="C55" s="72">
        <f>$B55*'Course Units'!B41</f>
        <v>0</v>
      </c>
      <c r="D55" s="72">
        <f>$B55*'Course Units'!C41</f>
        <v>0</v>
      </c>
      <c r="E55" s="72">
        <f>$B55*'Course Units'!D41</f>
        <v>0</v>
      </c>
      <c r="F55" s="72">
        <f>$B55*'Course Units'!F41</f>
        <v>0</v>
      </c>
      <c r="G55" s="72">
        <f>$B55*'Course Units'!G41</f>
        <v>0</v>
      </c>
      <c r="H55" s="72">
        <f>$B55*'Course Units'!H41</f>
        <v>0</v>
      </c>
      <c r="I55" s="72">
        <f>$B55*'Course Units'!I41</f>
        <v>0</v>
      </c>
      <c r="J55" s="72">
        <f>$B55*'Course Units'!J41</f>
        <v>0</v>
      </c>
      <c r="K55" s="72">
        <f>$B55*'Course Units'!K41</f>
        <v>0</v>
      </c>
      <c r="L55" s="72">
        <f>$B55*'Course Units'!L41</f>
        <v>0</v>
      </c>
      <c r="M55" s="72">
        <f>$B55*'Course Units'!M41</f>
        <v>0</v>
      </c>
      <c r="O55" s="70"/>
      <c r="P55"/>
      <c r="R55" s="70"/>
    </row>
    <row r="56" spans="1:18" x14ac:dyDescent="0.2">
      <c r="A56" s="5" t="str">
        <f>'Course Units'!A42</f>
        <v>ELEC 377 Operating Systems</v>
      </c>
      <c r="B56" s="57">
        <v>0</v>
      </c>
      <c r="C56" s="72">
        <f>$B56*'Course Units'!B42</f>
        <v>0</v>
      </c>
      <c r="D56" s="72">
        <f>$B56*'Course Units'!C42</f>
        <v>0</v>
      </c>
      <c r="E56" s="72">
        <f>$B56*'Course Units'!D42</f>
        <v>0</v>
      </c>
      <c r="F56" s="72">
        <f>$B56*'Course Units'!F42</f>
        <v>0</v>
      </c>
      <c r="G56" s="72">
        <f>$B56*'Course Units'!G42</f>
        <v>0</v>
      </c>
      <c r="H56" s="72">
        <f>$B56*'Course Units'!H42</f>
        <v>0</v>
      </c>
      <c r="I56" s="72">
        <f>$B56*'Course Units'!I42</f>
        <v>0</v>
      </c>
      <c r="J56" s="72">
        <f>$B56*'Course Units'!J42</f>
        <v>0</v>
      </c>
      <c r="K56" s="72">
        <f>$B56*'Course Units'!K42</f>
        <v>0</v>
      </c>
      <c r="L56" s="72">
        <f>$B56*'Course Units'!L42</f>
        <v>0</v>
      </c>
      <c r="M56" s="72">
        <f>$B56*'Course Units'!M42</f>
        <v>0</v>
      </c>
      <c r="O56" s="70"/>
      <c r="P56"/>
      <c r="R56" s="70"/>
    </row>
    <row r="57" spans="1:18" x14ac:dyDescent="0.2">
      <c r="A57" s="5" t="str">
        <f>'Course Units'!A43</f>
        <v>ELEC 379 Algorithms with Eng. App.</v>
      </c>
      <c r="B57" s="57">
        <v>0</v>
      </c>
      <c r="C57" s="72">
        <f>$B57*'Course Units'!B43</f>
        <v>0</v>
      </c>
      <c r="D57" s="72">
        <f>$B57*'Course Units'!C43</f>
        <v>0</v>
      </c>
      <c r="E57" s="72">
        <f>$B57*'Course Units'!D43</f>
        <v>0</v>
      </c>
      <c r="F57" s="72">
        <f>$B57*'Course Units'!F43</f>
        <v>0</v>
      </c>
      <c r="G57" s="72">
        <f>$B57*'Course Units'!G43</f>
        <v>0</v>
      </c>
      <c r="H57" s="72">
        <f>$B57*'Course Units'!H43</f>
        <v>0</v>
      </c>
      <c r="I57" s="72">
        <f>$B57*'Course Units'!I43</f>
        <v>0</v>
      </c>
      <c r="J57" s="72">
        <f>$B57*'Course Units'!J43</f>
        <v>0</v>
      </c>
      <c r="K57" s="72">
        <f>$B57*'Course Units'!K43</f>
        <v>0</v>
      </c>
      <c r="L57" s="72">
        <f>$B57*'Course Units'!L43</f>
        <v>0</v>
      </c>
      <c r="M57" s="72">
        <f>$B57*'Course Units'!M43</f>
        <v>0</v>
      </c>
      <c r="O57" s="70"/>
      <c r="P57"/>
      <c r="R57" s="70"/>
    </row>
    <row r="58" spans="1:18" x14ac:dyDescent="0.2">
      <c r="A58" s="173" t="str">
        <f>'Course Units'!A44</f>
        <v>ELEC 392 Eng Design &amp; Development</v>
      </c>
      <c r="B58" s="57">
        <v>0</v>
      </c>
      <c r="C58" s="72">
        <f>$B58*'Course Units'!B44</f>
        <v>0</v>
      </c>
      <c r="D58" s="72">
        <f>$B58*'Course Units'!C44</f>
        <v>0</v>
      </c>
      <c r="E58" s="72">
        <f>$B58*'Course Units'!D44</f>
        <v>0</v>
      </c>
      <c r="F58" s="72">
        <f>$B58*'Course Units'!F44</f>
        <v>0</v>
      </c>
      <c r="G58" s="72">
        <f>$B58*'Course Units'!G44</f>
        <v>0</v>
      </c>
      <c r="H58" s="72">
        <f>$B58*'Course Units'!H44</f>
        <v>0</v>
      </c>
      <c r="I58" s="72">
        <f>$B58*'Course Units'!I44</f>
        <v>0</v>
      </c>
      <c r="J58" s="72">
        <f>$B58*'Course Units'!J44</f>
        <v>0</v>
      </c>
      <c r="K58" s="72">
        <f>$B58*'Course Units'!K44</f>
        <v>0</v>
      </c>
      <c r="L58" s="72">
        <f>$B58*'Course Units'!L44</f>
        <v>0</v>
      </c>
      <c r="M58" s="72">
        <f>$B58*'Course Units'!M44</f>
        <v>0</v>
      </c>
      <c r="O58" s="70"/>
      <c r="P58"/>
      <c r="R58" s="178"/>
    </row>
    <row r="59" spans="1:18" x14ac:dyDescent="0.2">
      <c r="A59" s="5" t="str">
        <f>'Course Units'!A45</f>
        <v xml:space="preserve">APSC 221 Eng. Economics </v>
      </c>
      <c r="B59" s="57">
        <v>0</v>
      </c>
      <c r="C59" s="72">
        <f>$B59*'Course Units'!B45</f>
        <v>0</v>
      </c>
      <c r="D59" s="72">
        <f>$B59*'Course Units'!C45</f>
        <v>0</v>
      </c>
      <c r="E59" s="72">
        <f>$B59*'Course Units'!D45</f>
        <v>0</v>
      </c>
      <c r="F59" s="72">
        <f>$B59*'Course Units'!F45</f>
        <v>0</v>
      </c>
      <c r="G59" s="72">
        <f>$B59*'Course Units'!G45</f>
        <v>0</v>
      </c>
      <c r="H59" s="72">
        <f>$B59*'Course Units'!H45</f>
        <v>0</v>
      </c>
      <c r="I59" s="72">
        <f>$B59*'Course Units'!I45</f>
        <v>0</v>
      </c>
      <c r="J59" s="72">
        <f>$B59*'Course Units'!J45</f>
        <v>0</v>
      </c>
      <c r="K59" s="72">
        <f>$B59*'Course Units'!K45</f>
        <v>0</v>
      </c>
      <c r="L59" s="72">
        <f>$B59*'Course Units'!L45</f>
        <v>0</v>
      </c>
      <c r="M59" s="72">
        <f>$B59*'Course Units'!M45</f>
        <v>0</v>
      </c>
      <c r="O59" s="70"/>
      <c r="P59"/>
      <c r="R59" s="70"/>
    </row>
    <row r="60" spans="1:18" x14ac:dyDescent="0.2">
      <c r="A60" s="209" t="s">
        <v>52</v>
      </c>
      <c r="B60" s="210"/>
      <c r="C60" s="210"/>
      <c r="D60" s="210"/>
      <c r="E60" s="210"/>
      <c r="F60" s="210"/>
      <c r="G60" s="210"/>
      <c r="H60" s="210"/>
      <c r="I60" s="210"/>
      <c r="J60" s="210"/>
      <c r="K60" s="210"/>
      <c r="L60" s="210"/>
      <c r="M60" s="211"/>
      <c r="O60" s="70"/>
      <c r="P60"/>
      <c r="R60" s="70"/>
    </row>
    <row r="61" spans="1:18" x14ac:dyDescent="0.2">
      <c r="A61" s="5" t="str">
        <f>'Course Units'!A47</f>
        <v>CMPE 223 Software Specifications</v>
      </c>
      <c r="B61" s="57">
        <v>0</v>
      </c>
      <c r="C61" s="6">
        <f>$B61*'Course Units'!B47</f>
        <v>0</v>
      </c>
      <c r="D61" s="6">
        <f>$B61*'Course Units'!C47</f>
        <v>0</v>
      </c>
      <c r="E61" s="6">
        <f>$B61*'Course Units'!D47</f>
        <v>0</v>
      </c>
      <c r="F61" s="6">
        <f>$B61*'Course Units'!F47</f>
        <v>0</v>
      </c>
      <c r="G61" s="6">
        <f>$B61*'Course Units'!G47</f>
        <v>0</v>
      </c>
      <c r="H61" s="6">
        <f>$B61*'Course Units'!H47</f>
        <v>0</v>
      </c>
      <c r="I61" s="6">
        <f>$B61*'Course Units'!I47</f>
        <v>0</v>
      </c>
      <c r="J61" s="6">
        <f>$B61*'Course Units'!J47</f>
        <v>0</v>
      </c>
      <c r="K61" s="6">
        <f>$B61*'Course Units'!K47</f>
        <v>0</v>
      </c>
      <c r="L61" s="6">
        <f>$B61*'Course Units'!L47</f>
        <v>0</v>
      </c>
      <c r="M61" s="6">
        <f>$B61*'Course Units'!M47</f>
        <v>0</v>
      </c>
      <c r="O61" s="70"/>
      <c r="P61"/>
      <c r="R61" s="70"/>
    </row>
    <row r="62" spans="1:18" ht="13.5" thickBot="1" x14ac:dyDescent="0.25">
      <c r="A62" s="5" t="str">
        <f>'Course Units'!A48</f>
        <v>ELEC 376 Software Dev. Methodology</v>
      </c>
      <c r="B62" s="57">
        <v>0</v>
      </c>
      <c r="C62" s="42">
        <f>$B62*'Course Units'!B48</f>
        <v>0</v>
      </c>
      <c r="D62" s="42">
        <f>$B62*'Course Units'!C48</f>
        <v>0</v>
      </c>
      <c r="E62" s="42">
        <f>$B62*'Course Units'!D48</f>
        <v>0</v>
      </c>
      <c r="F62" s="42">
        <f>$B62*'Course Units'!F48</f>
        <v>0</v>
      </c>
      <c r="G62" s="42">
        <f>$B62*'Course Units'!G48</f>
        <v>0</v>
      </c>
      <c r="H62" s="42">
        <f>$B62*'Course Units'!H48</f>
        <v>0</v>
      </c>
      <c r="I62" s="42">
        <f>$B62*'Course Units'!I48</f>
        <v>0</v>
      </c>
      <c r="J62" s="42">
        <f>$B62*'Course Units'!J48</f>
        <v>0</v>
      </c>
      <c r="K62" s="42">
        <f>$B62*'Course Units'!K48</f>
        <v>0</v>
      </c>
      <c r="L62" s="42">
        <f>$B62*'Course Units'!L48</f>
        <v>0</v>
      </c>
      <c r="M62" s="42">
        <f>$B62*'Course Units'!M48</f>
        <v>0</v>
      </c>
      <c r="O62" s="70"/>
      <c r="P62"/>
      <c r="R62" s="70"/>
    </row>
    <row r="63" spans="1:18" ht="13.5" thickTop="1" x14ac:dyDescent="0.2">
      <c r="A63" s="7" t="s">
        <v>25</v>
      </c>
      <c r="B63" s="8"/>
      <c r="C63" s="9">
        <f t="shared" ref="C63:M63" si="1">+SUM(C41:C62)</f>
        <v>0</v>
      </c>
      <c r="D63" s="9">
        <f t="shared" si="1"/>
        <v>0</v>
      </c>
      <c r="E63" s="9">
        <f t="shared" si="1"/>
        <v>0</v>
      </c>
      <c r="F63" s="9">
        <f t="shared" si="1"/>
        <v>0</v>
      </c>
      <c r="G63" s="9">
        <f t="shared" si="1"/>
        <v>0</v>
      </c>
      <c r="H63" s="9">
        <f t="shared" si="1"/>
        <v>0</v>
      </c>
      <c r="I63" s="9">
        <f t="shared" si="1"/>
        <v>0</v>
      </c>
      <c r="J63" s="9">
        <f t="shared" si="1"/>
        <v>0</v>
      </c>
      <c r="K63" s="9">
        <f t="shared" si="1"/>
        <v>0</v>
      </c>
      <c r="L63" s="9">
        <f t="shared" si="1"/>
        <v>0</v>
      </c>
      <c r="M63" s="9">
        <f t="shared" si="1"/>
        <v>0</v>
      </c>
      <c r="O63" s="70"/>
      <c r="P63"/>
      <c r="R63" s="70"/>
    </row>
    <row r="64" spans="1:18" x14ac:dyDescent="0.2">
      <c r="A64" s="11"/>
      <c r="B64" s="12"/>
      <c r="C64" s="1"/>
      <c r="D64" s="1"/>
      <c r="E64" s="1"/>
      <c r="F64" s="1"/>
      <c r="G64" s="75"/>
      <c r="H64" s="75"/>
      <c r="I64" s="75"/>
      <c r="J64" s="75"/>
      <c r="K64" s="75"/>
      <c r="L64" s="75"/>
      <c r="M64" s="75"/>
      <c r="O64" s="70"/>
      <c r="P64"/>
      <c r="R64" s="70"/>
    </row>
    <row r="65" spans="1:18" x14ac:dyDescent="0.2">
      <c r="A65" s="13" t="s">
        <v>101</v>
      </c>
      <c r="B65" s="12"/>
      <c r="C65" s="1"/>
      <c r="D65" s="1"/>
      <c r="E65" s="1"/>
      <c r="F65" s="1"/>
      <c r="G65" s="1"/>
      <c r="H65" s="1"/>
      <c r="I65" s="1"/>
      <c r="J65" s="1"/>
      <c r="K65" s="1"/>
      <c r="L65" s="1"/>
      <c r="O65" s="70"/>
      <c r="P65"/>
      <c r="R65" s="70"/>
    </row>
    <row r="66" spans="1:18" x14ac:dyDescent="0.2">
      <c r="B66" s="1" t="s">
        <v>1</v>
      </c>
      <c r="C66" s="1" t="s">
        <v>2</v>
      </c>
      <c r="D66" s="1" t="s">
        <v>3</v>
      </c>
      <c r="E66" s="1" t="s">
        <v>4</v>
      </c>
      <c r="F66" s="1" t="s">
        <v>5</v>
      </c>
      <c r="G66" s="1" t="s">
        <v>82</v>
      </c>
      <c r="H66" s="1" t="s">
        <v>7</v>
      </c>
      <c r="I66" s="1" t="s">
        <v>83</v>
      </c>
      <c r="J66" s="1" t="s">
        <v>8</v>
      </c>
      <c r="K66" s="1" t="s">
        <v>9</v>
      </c>
      <c r="L66" s="1" t="s">
        <v>10</v>
      </c>
      <c r="M66" s="1" t="s">
        <v>11</v>
      </c>
      <c r="O66" s="70"/>
      <c r="P66"/>
      <c r="R66" s="70"/>
    </row>
    <row r="67" spans="1:18" ht="13.5" thickBot="1" x14ac:dyDescent="0.25">
      <c r="A67" s="5" t="str">
        <f>'Course Units'!A52</f>
        <v>ELEC 498 Comp. Eng. Project</v>
      </c>
      <c r="B67" s="57">
        <v>0</v>
      </c>
      <c r="C67" s="16">
        <f>$B67*'Course Units'!B52</f>
        <v>0</v>
      </c>
      <c r="D67" s="21">
        <f>$B67*'Course Units'!C52</f>
        <v>0</v>
      </c>
      <c r="E67" s="21">
        <f>$B67*'Course Units'!D52</f>
        <v>0</v>
      </c>
      <c r="F67" s="21">
        <f>$B67*'Course Units'!F52</f>
        <v>0</v>
      </c>
      <c r="G67" s="21">
        <f>$B67*'Course Units'!G52</f>
        <v>0</v>
      </c>
      <c r="H67" s="21">
        <f>$B67*'Course Units'!H52</f>
        <v>0</v>
      </c>
      <c r="I67" s="21">
        <f>$B67*'Course Units'!I52</f>
        <v>0</v>
      </c>
      <c r="J67" s="21">
        <f>$B67*'Course Units'!J52</f>
        <v>0</v>
      </c>
      <c r="K67" s="21">
        <f>$B67*'Course Units'!K52</f>
        <v>0</v>
      </c>
      <c r="L67" s="21">
        <f>$B67*'Course Units'!L52</f>
        <v>0</v>
      </c>
      <c r="M67" s="21">
        <f>$B67*'Course Units'!M52</f>
        <v>0</v>
      </c>
      <c r="O67" s="70"/>
      <c r="P67"/>
      <c r="R67" s="70"/>
    </row>
    <row r="68" spans="1:18" ht="13.5" thickTop="1" x14ac:dyDescent="0.2">
      <c r="A68" s="15" t="s">
        <v>47</v>
      </c>
      <c r="B68" s="8"/>
      <c r="C68" s="9">
        <f t="shared" ref="C68:M68" si="2">+SUM(C67:C67)</f>
        <v>0</v>
      </c>
      <c r="D68" s="9">
        <f t="shared" si="2"/>
        <v>0</v>
      </c>
      <c r="E68" s="9">
        <f t="shared" si="2"/>
        <v>0</v>
      </c>
      <c r="F68" s="9">
        <f t="shared" si="2"/>
        <v>0</v>
      </c>
      <c r="G68" s="9">
        <f t="shared" si="2"/>
        <v>0</v>
      </c>
      <c r="H68" s="9">
        <f t="shared" si="2"/>
        <v>0</v>
      </c>
      <c r="I68" s="9">
        <f t="shared" si="2"/>
        <v>0</v>
      </c>
      <c r="J68" s="9">
        <f t="shared" si="2"/>
        <v>0</v>
      </c>
      <c r="K68" s="9">
        <f t="shared" si="2"/>
        <v>0</v>
      </c>
      <c r="L68" s="9">
        <f t="shared" si="2"/>
        <v>0</v>
      </c>
      <c r="M68" s="9">
        <f t="shared" si="2"/>
        <v>0</v>
      </c>
      <c r="O68" s="70"/>
      <c r="P68"/>
      <c r="R68" s="70"/>
    </row>
    <row r="69" spans="1:18" x14ac:dyDescent="0.2">
      <c r="A69" s="11"/>
      <c r="B69" s="12"/>
      <c r="C69" s="1" t="s">
        <v>78</v>
      </c>
      <c r="D69" s="1" t="s">
        <v>78</v>
      </c>
      <c r="E69" s="1" t="s">
        <v>78</v>
      </c>
      <c r="F69" s="1" t="s">
        <v>78</v>
      </c>
      <c r="G69" s="1" t="s">
        <v>78</v>
      </c>
      <c r="H69" s="73" t="s">
        <v>78</v>
      </c>
      <c r="I69" s="73" t="s">
        <v>78</v>
      </c>
      <c r="J69" s="73" t="s">
        <v>78</v>
      </c>
      <c r="K69" s="73" t="s">
        <v>78</v>
      </c>
      <c r="L69" s="73" t="s">
        <v>78</v>
      </c>
      <c r="M69" s="1" t="s">
        <v>78</v>
      </c>
      <c r="O69" s="70"/>
      <c r="P69"/>
      <c r="R69" s="70"/>
    </row>
    <row r="70" spans="1:18" x14ac:dyDescent="0.2">
      <c r="A70" s="11"/>
      <c r="B70" s="12"/>
      <c r="C70" s="1"/>
      <c r="D70" s="1"/>
      <c r="E70" s="1"/>
      <c r="F70" s="1"/>
      <c r="G70" s="1"/>
      <c r="H70" s="1"/>
      <c r="I70" s="1"/>
      <c r="J70" s="1"/>
      <c r="K70" s="1"/>
      <c r="L70" s="1"/>
      <c r="O70" s="70"/>
      <c r="P70"/>
      <c r="R70" s="70"/>
    </row>
    <row r="71" spans="1:18" x14ac:dyDescent="0.2">
      <c r="A71" s="13" t="s">
        <v>59</v>
      </c>
      <c r="B71" s="14"/>
      <c r="C71" s="12"/>
      <c r="D71" s="56" t="s">
        <v>60</v>
      </c>
      <c r="E71" s="12"/>
      <c r="F71" s="12"/>
      <c r="G71" s="1"/>
      <c r="H71" s="12"/>
      <c r="I71" s="12"/>
      <c r="J71" s="12"/>
      <c r="K71" s="12"/>
      <c r="L71" s="12"/>
      <c r="M71" s="12"/>
      <c r="O71" s="70"/>
      <c r="P71"/>
      <c r="R71" s="70"/>
    </row>
    <row r="72" spans="1:18" x14ac:dyDescent="0.2">
      <c r="B72" s="1" t="s">
        <v>1</v>
      </c>
      <c r="C72" s="1" t="s">
        <v>2</v>
      </c>
      <c r="D72" s="1" t="s">
        <v>3</v>
      </c>
      <c r="E72" s="1" t="s">
        <v>4</v>
      </c>
      <c r="F72" s="1" t="s">
        <v>5</v>
      </c>
      <c r="G72" s="1" t="s">
        <v>82</v>
      </c>
      <c r="H72" s="1" t="s">
        <v>7</v>
      </c>
      <c r="I72" s="1" t="s">
        <v>83</v>
      </c>
      <c r="J72" s="1" t="s">
        <v>8</v>
      </c>
      <c r="K72" s="1" t="s">
        <v>9</v>
      </c>
      <c r="L72" s="1" t="s">
        <v>10</v>
      </c>
      <c r="M72" s="1" t="s">
        <v>11</v>
      </c>
      <c r="O72" s="70"/>
      <c r="P72"/>
      <c r="R72" s="70"/>
    </row>
    <row r="73" spans="1:18" x14ac:dyDescent="0.2">
      <c r="A73" s="66" t="s">
        <v>45</v>
      </c>
      <c r="B73" s="57">
        <v>0</v>
      </c>
      <c r="C73" s="60">
        <f>$B73*3</f>
        <v>0</v>
      </c>
      <c r="D73" s="60">
        <f>$B73*$C73</f>
        <v>0</v>
      </c>
      <c r="E73" s="60">
        <v>0</v>
      </c>
      <c r="F73" s="60">
        <f>$C73*12</f>
        <v>0</v>
      </c>
      <c r="G73" s="19">
        <f>+SUM(H73:I73)</f>
        <v>0</v>
      </c>
      <c r="H73" s="18">
        <v>0</v>
      </c>
      <c r="I73" s="18">
        <v>0</v>
      </c>
      <c r="J73" s="6">
        <f>$F73</f>
        <v>0</v>
      </c>
      <c r="K73" s="18">
        <v>0</v>
      </c>
      <c r="L73" s="18">
        <v>0</v>
      </c>
      <c r="M73" s="6">
        <f>+SUM(K73:L73)</f>
        <v>0</v>
      </c>
      <c r="O73" s="70"/>
      <c r="P73"/>
      <c r="R73" s="70"/>
    </row>
    <row r="74" spans="1:18" x14ac:dyDescent="0.2">
      <c r="A74" s="66" t="s">
        <v>45</v>
      </c>
      <c r="B74" s="57">
        <v>0</v>
      </c>
      <c r="C74" s="60">
        <f>$B74*3</f>
        <v>0</v>
      </c>
      <c r="D74" s="60">
        <f>$B74*$C74</f>
        <v>0</v>
      </c>
      <c r="E74" s="62">
        <v>0</v>
      </c>
      <c r="F74" s="60">
        <f>$C74*12</f>
        <v>0</v>
      </c>
      <c r="G74" s="19">
        <f>+SUM(H74:I74)</f>
        <v>0</v>
      </c>
      <c r="H74" s="20">
        <v>0</v>
      </c>
      <c r="I74" s="20">
        <v>0</v>
      </c>
      <c r="J74" s="10">
        <f>$F74</f>
        <v>0</v>
      </c>
      <c r="K74" s="20">
        <v>0</v>
      </c>
      <c r="L74" s="20">
        <v>0</v>
      </c>
      <c r="M74" s="6">
        <f>+SUM(K74:L74)</f>
        <v>0</v>
      </c>
      <c r="O74" s="70"/>
      <c r="P74"/>
      <c r="R74" s="70"/>
    </row>
    <row r="75" spans="1:18" ht="13.5" thickBot="1" x14ac:dyDescent="0.25">
      <c r="A75" s="67" t="s">
        <v>45</v>
      </c>
      <c r="B75" s="57">
        <v>0</v>
      </c>
      <c r="C75" s="58">
        <f>$B75*3</f>
        <v>0</v>
      </c>
      <c r="D75" s="58">
        <f>$B75*$C75</f>
        <v>0</v>
      </c>
      <c r="E75" s="58">
        <v>0</v>
      </c>
      <c r="F75" s="58">
        <f>$C75*12</f>
        <v>0</v>
      </c>
      <c r="G75" s="17">
        <f>+SUM(H75:I75)</f>
        <v>0</v>
      </c>
      <c r="H75" s="21">
        <v>0</v>
      </c>
      <c r="I75" s="21">
        <v>0</v>
      </c>
      <c r="J75" s="78">
        <f>$F75</f>
        <v>0</v>
      </c>
      <c r="K75" s="21">
        <v>0</v>
      </c>
      <c r="L75" s="21">
        <v>0</v>
      </c>
      <c r="M75" s="16">
        <f>+SUM(K75:L75)</f>
        <v>0</v>
      </c>
      <c r="O75" s="70"/>
      <c r="P75"/>
      <c r="R75" s="70"/>
    </row>
    <row r="76" spans="1:18" ht="13.5" thickTop="1" x14ac:dyDescent="0.2">
      <c r="A76" s="7" t="s">
        <v>27</v>
      </c>
      <c r="B76" s="8"/>
      <c r="C76" s="9">
        <f>MIN(SUM(C73:C75),9)</f>
        <v>0</v>
      </c>
      <c r="D76" s="9">
        <f>MIN(SUM(D73:D75), 108)</f>
        <v>0</v>
      </c>
      <c r="E76" s="9">
        <v>0</v>
      </c>
      <c r="F76" s="9">
        <f t="shared" ref="F76:M76" si="3">MIN(SUM(F73:F75),108)</f>
        <v>0</v>
      </c>
      <c r="G76" s="9">
        <f t="shared" si="3"/>
        <v>0</v>
      </c>
      <c r="H76" s="9">
        <f t="shared" si="3"/>
        <v>0</v>
      </c>
      <c r="I76" s="9">
        <f t="shared" si="3"/>
        <v>0</v>
      </c>
      <c r="J76" s="9">
        <f t="shared" si="3"/>
        <v>0</v>
      </c>
      <c r="K76" s="9">
        <f t="shared" si="3"/>
        <v>0</v>
      </c>
      <c r="L76" s="9">
        <f t="shared" si="3"/>
        <v>0</v>
      </c>
      <c r="M76" s="9">
        <f t="shared" si="3"/>
        <v>0</v>
      </c>
      <c r="O76" s="70"/>
      <c r="P76"/>
      <c r="R76" s="70"/>
    </row>
    <row r="77" spans="1:18" x14ac:dyDescent="0.2">
      <c r="A77" s="34"/>
      <c r="C77" s="35" t="s">
        <v>44</v>
      </c>
      <c r="D77" s="1"/>
      <c r="E77" s="1"/>
      <c r="F77" s="1"/>
      <c r="G77" s="1"/>
      <c r="H77" s="1"/>
      <c r="I77" s="1"/>
      <c r="J77" s="1"/>
      <c r="K77" s="1"/>
      <c r="L77" s="1"/>
      <c r="M77" s="84"/>
      <c r="O77" s="70"/>
      <c r="P77"/>
      <c r="R77" s="70"/>
    </row>
    <row r="78" spans="1:18" x14ac:dyDescent="0.2">
      <c r="C78" s="34" t="s">
        <v>62</v>
      </c>
      <c r="D78" s="1"/>
      <c r="E78" s="1"/>
      <c r="F78" s="1"/>
      <c r="G78" s="1"/>
      <c r="H78" s="1"/>
      <c r="I78" s="1"/>
      <c r="J78" s="1"/>
      <c r="K78" s="1"/>
      <c r="L78" s="1"/>
      <c r="M78" s="85"/>
      <c r="O78" s="70"/>
      <c r="P78"/>
      <c r="R78" s="70"/>
    </row>
    <row r="79" spans="1:18" x14ac:dyDescent="0.2">
      <c r="A79" s="11"/>
      <c r="B79" s="12"/>
      <c r="C79" s="1"/>
      <c r="D79" s="1"/>
      <c r="E79" s="1"/>
      <c r="F79" s="1"/>
      <c r="G79" s="1"/>
      <c r="H79" s="1"/>
      <c r="I79" s="1"/>
      <c r="J79" s="1"/>
      <c r="K79" s="1"/>
      <c r="L79" s="1"/>
      <c r="M79" s="86"/>
      <c r="O79" s="70"/>
      <c r="P79"/>
      <c r="R79" s="70"/>
    </row>
    <row r="80" spans="1:18" x14ac:dyDescent="0.2">
      <c r="A80" s="88" t="s">
        <v>322</v>
      </c>
      <c r="B80" s="89"/>
      <c r="C80" s="90"/>
      <c r="D80" s="90"/>
      <c r="E80" s="90"/>
      <c r="F80" s="90"/>
      <c r="G80" s="90"/>
      <c r="H80" s="90"/>
      <c r="I80" s="90"/>
      <c r="J80" s="90"/>
      <c r="K80" s="90"/>
      <c r="L80" s="90"/>
      <c r="M80" s="91"/>
      <c r="O80" s="70"/>
      <c r="P80"/>
      <c r="R80" s="70"/>
    </row>
    <row r="81" spans="1:18" x14ac:dyDescent="0.2">
      <c r="A81" s="13"/>
      <c r="B81" s="14"/>
      <c r="C81" s="1"/>
      <c r="D81" s="1"/>
      <c r="E81" s="1"/>
      <c r="F81" s="1"/>
      <c r="G81" s="1"/>
      <c r="H81" s="1"/>
      <c r="I81" s="1"/>
      <c r="J81" s="1"/>
      <c r="K81" s="1"/>
      <c r="L81" s="1"/>
      <c r="M81" s="86"/>
      <c r="O81" s="70"/>
      <c r="P81"/>
      <c r="R81" s="70"/>
    </row>
    <row r="82" spans="1:18" x14ac:dyDescent="0.2">
      <c r="A82" s="212" t="s">
        <v>332</v>
      </c>
      <c r="B82" s="213"/>
      <c r="C82" s="213"/>
      <c r="D82" s="213"/>
      <c r="E82" s="213"/>
      <c r="F82" s="213"/>
      <c r="G82" s="213"/>
      <c r="H82" s="213"/>
      <c r="I82" s="213"/>
      <c r="J82" s="213"/>
      <c r="K82" s="213"/>
      <c r="L82" s="213"/>
      <c r="M82" s="214"/>
      <c r="O82" s="70"/>
      <c r="P82"/>
      <c r="R82" s="70"/>
    </row>
    <row r="83" spans="1:18" x14ac:dyDescent="0.2">
      <c r="A83" s="13"/>
      <c r="B83" s="12" t="s">
        <v>1</v>
      </c>
      <c r="C83" s="1" t="s">
        <v>2</v>
      </c>
      <c r="D83" s="1" t="s">
        <v>3</v>
      </c>
      <c r="E83" s="1" t="s">
        <v>4</v>
      </c>
      <c r="F83" s="1" t="s">
        <v>5</v>
      </c>
      <c r="G83" s="1" t="s">
        <v>82</v>
      </c>
      <c r="H83" s="1" t="s">
        <v>7</v>
      </c>
      <c r="I83" s="1" t="s">
        <v>83</v>
      </c>
      <c r="J83" s="1" t="s">
        <v>8</v>
      </c>
      <c r="K83" s="1" t="s">
        <v>9</v>
      </c>
      <c r="L83" s="1" t="s">
        <v>10</v>
      </c>
      <c r="M83" s="87" t="s">
        <v>11</v>
      </c>
      <c r="O83" s="70"/>
      <c r="P83"/>
      <c r="R83" s="70"/>
    </row>
    <row r="84" spans="1:18" ht="12.75" customHeight="1" x14ac:dyDescent="0.2">
      <c r="A84" s="5" t="str">
        <f>'Course Units'!A58</f>
        <v>ELEC 224 Continuous-Time Sig&amp;Sys</v>
      </c>
      <c r="B84" s="57">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0"/>
      <c r="P84"/>
      <c r="R84" s="70"/>
    </row>
    <row r="85" spans="1:18" x14ac:dyDescent="0.2">
      <c r="A85" s="5" t="str">
        <f>'Course Units'!A65</f>
        <v>ELEC 343 Linear Control Systems</v>
      </c>
      <c r="B85" s="57">
        <v>0</v>
      </c>
      <c r="C85" s="6">
        <f>$B85*'Course Units'!B65</f>
        <v>0</v>
      </c>
      <c r="D85" s="6">
        <f>$B85*'Course Units'!C65</f>
        <v>0</v>
      </c>
      <c r="E85" s="6">
        <f>$B85*'Course Units'!D65</f>
        <v>0</v>
      </c>
      <c r="F85" s="6">
        <f>$B85*'Course Units'!F65</f>
        <v>0</v>
      </c>
      <c r="G85" s="6">
        <f>$B85*'Course Units'!G65</f>
        <v>0</v>
      </c>
      <c r="H85" s="6">
        <f>$B85*'Course Units'!H65</f>
        <v>0</v>
      </c>
      <c r="I85" s="6">
        <f>$B85*'Course Units'!I65</f>
        <v>0</v>
      </c>
      <c r="J85" s="6">
        <f>$B85*'Course Units'!J65</f>
        <v>0</v>
      </c>
      <c r="K85" s="6">
        <f>$B85*'Course Units'!K65</f>
        <v>0</v>
      </c>
      <c r="L85" s="6">
        <f>$B85*'Course Units'!L65</f>
        <v>0</v>
      </c>
      <c r="M85" s="6">
        <f>$B85*'Course Units'!M65</f>
        <v>0</v>
      </c>
      <c r="O85" s="70"/>
      <c r="P85"/>
      <c r="R85" s="70"/>
    </row>
    <row r="86" spans="1:18" x14ac:dyDescent="0.2">
      <c r="A86" s="5" t="str">
        <f>'Course Units'!A59</f>
        <v xml:space="preserve">ELEC 345 Sensor Fabrication Technologies </v>
      </c>
      <c r="B86" s="57">
        <v>0</v>
      </c>
      <c r="C86" s="6">
        <f>$B86*'Course Units'!B59</f>
        <v>0</v>
      </c>
      <c r="D86" s="6">
        <f>$B86*'Course Units'!C59</f>
        <v>0</v>
      </c>
      <c r="E86" s="6">
        <f>$B86*'Course Units'!D59</f>
        <v>0</v>
      </c>
      <c r="F86" s="6">
        <f>$B86*'Course Units'!F59</f>
        <v>0</v>
      </c>
      <c r="G86" s="6">
        <f>$B86*'Course Units'!G59</f>
        <v>0</v>
      </c>
      <c r="H86" s="6">
        <f>$B86*'Course Units'!H59</f>
        <v>0</v>
      </c>
      <c r="I86" s="6">
        <f>$B86*'Course Units'!I59</f>
        <v>0</v>
      </c>
      <c r="J86" s="6">
        <f>$B86*'Course Units'!J59</f>
        <v>0</v>
      </c>
      <c r="K86" s="6">
        <f>$B86*'Course Units'!K59</f>
        <v>0</v>
      </c>
      <c r="L86" s="6">
        <f>$B86*'Course Units'!L59</f>
        <v>0</v>
      </c>
      <c r="M86" s="6">
        <f>$B86*'Course Units'!M59</f>
        <v>0</v>
      </c>
      <c r="O86" s="70"/>
      <c r="P86"/>
      <c r="R86" s="70"/>
    </row>
    <row r="87" spans="1:18" x14ac:dyDescent="0.2">
      <c r="A87" s="5" t="str">
        <f>'Course Units'!A60</f>
        <v>ELEC 372 Numerical Methods &amp; Optim</v>
      </c>
      <c r="B87" s="57">
        <v>0</v>
      </c>
      <c r="C87" s="6">
        <f>$B87*'Course Units'!B60</f>
        <v>0</v>
      </c>
      <c r="D87" s="6">
        <f>$B87*'Course Units'!C60</f>
        <v>0</v>
      </c>
      <c r="E87" s="6">
        <f>$B87*'Course Units'!D60</f>
        <v>0</v>
      </c>
      <c r="F87" s="6">
        <f>$B87*'Course Units'!F60</f>
        <v>0</v>
      </c>
      <c r="G87" s="6">
        <f>$B87*'Course Units'!G60</f>
        <v>0</v>
      </c>
      <c r="H87" s="6">
        <f>$B87*'Course Units'!H60</f>
        <v>0</v>
      </c>
      <c r="I87" s="6">
        <f>$B87*'Course Units'!I60</f>
        <v>0</v>
      </c>
      <c r="J87" s="6">
        <f>$B87*'Course Units'!J60</f>
        <v>0</v>
      </c>
      <c r="K87" s="6">
        <f>$B87*'Course Units'!K60</f>
        <v>0</v>
      </c>
      <c r="L87" s="6">
        <f>$B87*'Course Units'!L60</f>
        <v>0</v>
      </c>
      <c r="M87" s="6">
        <f>$B87*'Course Units'!M60</f>
        <v>0</v>
      </c>
      <c r="O87" s="70"/>
      <c r="P87"/>
      <c r="R87" s="70"/>
    </row>
    <row r="88" spans="1:18" x14ac:dyDescent="0.2">
      <c r="A88" s="5" t="str">
        <f>'Course Units'!A61</f>
        <v>ELEC 408 Biomedical Signal &amp; Image</v>
      </c>
      <c r="B88" s="57">
        <v>0</v>
      </c>
      <c r="C88" s="6">
        <f>$B88*'Course Units'!B61</f>
        <v>0</v>
      </c>
      <c r="D88" s="6">
        <f>$B88*'Course Units'!C61</f>
        <v>0</v>
      </c>
      <c r="E88" s="6">
        <f>$B88*'Course Units'!D61</f>
        <v>0</v>
      </c>
      <c r="F88" s="6">
        <f>$B88*'Course Units'!F61</f>
        <v>0</v>
      </c>
      <c r="G88" s="6">
        <f>$B88*'Course Units'!G61</f>
        <v>0</v>
      </c>
      <c r="H88" s="6">
        <f>$B88*'Course Units'!H61</f>
        <v>0</v>
      </c>
      <c r="I88" s="6">
        <f>$B88*'Course Units'!I61</f>
        <v>0</v>
      </c>
      <c r="J88" s="6">
        <f>$B88*'Course Units'!J61</f>
        <v>0</v>
      </c>
      <c r="K88" s="6">
        <f>$B88*'Course Units'!K61</f>
        <v>0</v>
      </c>
      <c r="L88" s="6">
        <f>$B88*'Course Units'!L61</f>
        <v>0</v>
      </c>
      <c r="M88" s="6">
        <f>$B88*'Course Units'!M61</f>
        <v>0</v>
      </c>
      <c r="O88" s="70"/>
      <c r="P88"/>
      <c r="R88" s="70"/>
    </row>
    <row r="89" spans="1:18" x14ac:dyDescent="0.2">
      <c r="A89" s="5" t="str">
        <f>'Course Units'!A62</f>
        <v>ELEC 409 Bioinformatic Analytics</v>
      </c>
      <c r="B89" s="57">
        <v>0</v>
      </c>
      <c r="C89" s="6">
        <f>$B89*'Course Units'!B62</f>
        <v>0</v>
      </c>
      <c r="D89" s="6">
        <f>$B89*'Course Units'!C62</f>
        <v>0</v>
      </c>
      <c r="E89" s="6">
        <f>$B89*'Course Units'!D62</f>
        <v>0</v>
      </c>
      <c r="F89" s="6">
        <f>$B89*'Course Units'!F62</f>
        <v>0</v>
      </c>
      <c r="G89" s="6">
        <f>$B89*'Course Units'!G62</f>
        <v>0</v>
      </c>
      <c r="H89" s="6">
        <f>$B89*'Course Units'!H62</f>
        <v>0</v>
      </c>
      <c r="I89" s="6">
        <f>$B89*'Course Units'!I62</f>
        <v>0</v>
      </c>
      <c r="J89" s="6">
        <f>$B89*'Course Units'!J62</f>
        <v>0</v>
      </c>
      <c r="K89" s="6">
        <f>$B89*'Course Units'!K62</f>
        <v>0</v>
      </c>
      <c r="L89" s="6">
        <f>$B89*'Course Units'!L62</f>
        <v>0</v>
      </c>
      <c r="M89" s="6">
        <f>$B89*'Course Units'!M62</f>
        <v>0</v>
      </c>
      <c r="O89" s="70"/>
      <c r="P89"/>
      <c r="R89" s="70"/>
    </row>
    <row r="90" spans="1:18" x14ac:dyDescent="0.2">
      <c r="A90" s="5" t="str">
        <f>'Course Units'!A63</f>
        <v>ELEC 425 Machine Learning &amp; Deep Learning</v>
      </c>
      <c r="B90" s="57">
        <v>0</v>
      </c>
      <c r="C90" s="6">
        <f>$B90*'Course Units'!B63</f>
        <v>0</v>
      </c>
      <c r="D90" s="6">
        <f>$B90*'Course Units'!C63</f>
        <v>0</v>
      </c>
      <c r="E90" s="6">
        <f>$B90*'Course Units'!D63</f>
        <v>0</v>
      </c>
      <c r="F90" s="6">
        <f>$B90*'Course Units'!F63</f>
        <v>0</v>
      </c>
      <c r="G90" s="6">
        <f>$B90*'Course Units'!G63</f>
        <v>0</v>
      </c>
      <c r="H90" s="6">
        <f>$B90*'Course Units'!H63</f>
        <v>0</v>
      </c>
      <c r="I90" s="6">
        <f>$B90*'Course Units'!I63</f>
        <v>0</v>
      </c>
      <c r="J90" s="6">
        <f>$B90*'Course Units'!J63</f>
        <v>0</v>
      </c>
      <c r="K90" s="6">
        <f>$B90*'Course Units'!K63</f>
        <v>0</v>
      </c>
      <c r="L90" s="6">
        <f>$B90*'Course Units'!L63</f>
        <v>0</v>
      </c>
      <c r="M90" s="6">
        <f>$B90*'Course Units'!M63</f>
        <v>0</v>
      </c>
      <c r="O90" s="70"/>
      <c r="P90"/>
      <c r="Q90" s="177"/>
      <c r="R90" s="70"/>
    </row>
    <row r="91" spans="1:18" x14ac:dyDescent="0.2">
      <c r="A91" s="5" t="str">
        <f>'Course Units'!A64</f>
        <v>ELEC 431 Power Electronics</v>
      </c>
      <c r="B91" s="57">
        <v>0</v>
      </c>
      <c r="C91" s="6">
        <f>$B91*'Course Units'!B64</f>
        <v>0</v>
      </c>
      <c r="D91" s="6">
        <f>$B91*'Course Units'!C64</f>
        <v>0</v>
      </c>
      <c r="E91" s="6">
        <f>$B91*'Course Units'!D64</f>
        <v>0</v>
      </c>
      <c r="F91" s="6">
        <f>$B91*'Course Units'!F64</f>
        <v>0</v>
      </c>
      <c r="G91" s="6">
        <f>$B91*'Course Units'!G64</f>
        <v>0</v>
      </c>
      <c r="H91" s="6">
        <f>$B91*'Course Units'!H64</f>
        <v>0</v>
      </c>
      <c r="I91" s="6">
        <f>$B91*'Course Units'!I64</f>
        <v>0</v>
      </c>
      <c r="J91" s="6">
        <f>$B91*'Course Units'!J64</f>
        <v>0</v>
      </c>
      <c r="K91" s="6">
        <f>$B91*'Course Units'!K64</f>
        <v>0</v>
      </c>
      <c r="L91" s="6">
        <f>$B91*'Course Units'!L64</f>
        <v>0</v>
      </c>
      <c r="M91" s="6">
        <f>$B91*'Course Units'!M64</f>
        <v>0</v>
      </c>
      <c r="O91" s="70"/>
      <c r="P91"/>
      <c r="R91" s="70"/>
    </row>
    <row r="92" spans="1:18" x14ac:dyDescent="0.2">
      <c r="A92" s="5" t="str">
        <f>'Course Units'!A66</f>
        <v>ELEC 446 Autonom. Mobile Robotics</v>
      </c>
      <c r="B92" s="57">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70"/>
      <c r="P92"/>
      <c r="R92" s="70"/>
    </row>
    <row r="93" spans="1:18" x14ac:dyDescent="0.2">
      <c r="A93" s="5" t="str">
        <f>'Course Units'!A67</f>
        <v>ELEC 448 Intro to Robotics as MREN 348</v>
      </c>
      <c r="B93" s="57">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70"/>
      <c r="P93"/>
      <c r="R93" s="70"/>
    </row>
    <row r="94" spans="1:18" x14ac:dyDescent="0.2">
      <c r="A94" s="5" t="str">
        <f>'Course Units'!A68</f>
        <v>ELEC 451 Integ. Circuit Engineering</v>
      </c>
      <c r="B94" s="57">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70"/>
      <c r="P94"/>
      <c r="R94" s="70"/>
    </row>
    <row r="95" spans="1:18" x14ac:dyDescent="0.2">
      <c r="A95" s="5" t="str">
        <f>'Course Units'!A69</f>
        <v>ELEC 470 Comp. Sys. Architecture</v>
      </c>
      <c r="B95" s="57">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70"/>
      <c r="P95"/>
      <c r="R95" s="70"/>
    </row>
    <row r="96" spans="1:18" x14ac:dyDescent="0.2">
      <c r="A96" s="5" t="str">
        <f>'Course Units'!A70</f>
        <v>ELEC 471 Safety Critical Soft Eng.</v>
      </c>
      <c r="B96" s="57">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70"/>
      <c r="P96"/>
      <c r="R96" s="70"/>
    </row>
    <row r="97" spans="1:18" x14ac:dyDescent="0.2">
      <c r="A97" s="5" t="str">
        <f>'Course Units'!A71</f>
        <v>ELEC 472 Artificial Inlelligence</v>
      </c>
      <c r="B97" s="57">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70"/>
      <c r="P97"/>
      <c r="R97" s="70"/>
    </row>
    <row r="98" spans="1:18" x14ac:dyDescent="0.2">
      <c r="A98" s="5" t="str">
        <f>'Course Units'!A72</f>
        <v>ELEC 473 Crytography and Network Security</v>
      </c>
      <c r="B98" s="57">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70"/>
      <c r="P98"/>
      <c r="R98" s="70"/>
    </row>
    <row r="99" spans="1:18" x14ac:dyDescent="0.2">
      <c r="A99" s="5" t="str">
        <f>'Course Units'!A73</f>
        <v>ELEC 475 Computer Vision with Deep Learning</v>
      </c>
      <c r="B99" s="57">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70"/>
      <c r="P99"/>
      <c r="R99" s="70"/>
    </row>
    <row r="100" spans="1:18" x14ac:dyDescent="0.2">
      <c r="A100" s="5" t="str">
        <f>'Course Units'!A74</f>
        <v>ELEC 476 Soft. Eng. for Social Good</v>
      </c>
      <c r="B100" s="57">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70"/>
      <c r="P100"/>
      <c r="R100" s="70"/>
    </row>
    <row r="101" spans="1:18" x14ac:dyDescent="0.2">
      <c r="A101" s="5" t="str">
        <f>'Course Units'!A75</f>
        <v>ELEC 477 Distributed Systems</v>
      </c>
      <c r="B101" s="57">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70"/>
      <c r="P101"/>
      <c r="R101" s="70"/>
    </row>
    <row r="102" spans="1:18" x14ac:dyDescent="0.2">
      <c r="A102" s="5" t="str">
        <f>'Course Units'!A76</f>
        <v>ELEC 497 Research Project</v>
      </c>
      <c r="B102" s="57">
        <v>0</v>
      </c>
      <c r="C102" s="6">
        <f>$B102*'Course Units'!B76</f>
        <v>0</v>
      </c>
      <c r="D102" s="6">
        <f>$B102*'Course Units'!C76</f>
        <v>0</v>
      </c>
      <c r="E102" s="6">
        <f>$B102*'Course Units'!D76</f>
        <v>0</v>
      </c>
      <c r="F102" s="6">
        <f>$B102*'Course Units'!F76</f>
        <v>0</v>
      </c>
      <c r="G102" s="6">
        <f>$B102*'Course Units'!G76</f>
        <v>0</v>
      </c>
      <c r="H102" s="6">
        <f>$B102*'Course Units'!H76</f>
        <v>0</v>
      </c>
      <c r="I102" s="6">
        <f>$B102*'Course Units'!I76</f>
        <v>0</v>
      </c>
      <c r="J102" s="6">
        <f>$B102*'Course Units'!J76</f>
        <v>0</v>
      </c>
      <c r="K102" s="6">
        <f>$B102*'Course Units'!K76</f>
        <v>0</v>
      </c>
      <c r="L102" s="6">
        <f>$B102*'Course Units'!L76</f>
        <v>0</v>
      </c>
      <c r="M102" s="6">
        <f>$B102*'Course Units'!M76</f>
        <v>0</v>
      </c>
      <c r="O102" s="70"/>
      <c r="P102"/>
      <c r="R102" s="70"/>
    </row>
    <row r="103" spans="1:18" x14ac:dyDescent="0.2">
      <c r="A103" s="5" t="str">
        <f>'Course Units'!A77</f>
        <v>SOFT 423 Software Requirements</v>
      </c>
      <c r="B103" s="57">
        <v>0</v>
      </c>
      <c r="C103" s="6">
        <f>$B103*'Course Units'!B77</f>
        <v>0</v>
      </c>
      <c r="D103" s="6">
        <f>$B103*'Course Units'!C77</f>
        <v>0</v>
      </c>
      <c r="E103" s="6">
        <f>$B103*'Course Units'!D77</f>
        <v>0</v>
      </c>
      <c r="F103" s="6">
        <f>$B103*'Course Units'!F77</f>
        <v>0</v>
      </c>
      <c r="G103" s="6">
        <f>$B103*'Course Units'!G77</f>
        <v>0</v>
      </c>
      <c r="H103" s="6">
        <f>$B103*'Course Units'!H77</f>
        <v>0</v>
      </c>
      <c r="I103" s="6">
        <f>$B103*'Course Units'!I77</f>
        <v>0</v>
      </c>
      <c r="J103" s="6">
        <f>$B103*'Course Units'!J77</f>
        <v>0</v>
      </c>
      <c r="K103" s="6">
        <f>$B103*'Course Units'!K77</f>
        <v>0</v>
      </c>
      <c r="L103" s="6">
        <f>$B103*'Course Units'!L77</f>
        <v>0</v>
      </c>
      <c r="M103" s="6">
        <f>$B103*'Course Units'!M77</f>
        <v>0</v>
      </c>
      <c r="O103" s="70"/>
      <c r="P103"/>
      <c r="R103" s="70"/>
    </row>
    <row r="104" spans="1:18" x14ac:dyDescent="0.2">
      <c r="A104" s="5" t="str">
        <f>'Course Units'!A78</f>
        <v>SOFT 437 Performance Analysis</v>
      </c>
      <c r="B104" s="57">
        <v>0</v>
      </c>
      <c r="C104" s="6">
        <f>$B104*'Course Units'!B78</f>
        <v>0</v>
      </c>
      <c r="D104" s="6">
        <f>$B104*'Course Units'!C78</f>
        <v>0</v>
      </c>
      <c r="E104" s="6">
        <f>$B104*'Course Units'!D78</f>
        <v>0</v>
      </c>
      <c r="F104" s="6">
        <f>$B104*'Course Units'!F78</f>
        <v>0</v>
      </c>
      <c r="G104" s="6">
        <f>$B104*'Course Units'!G78</f>
        <v>0</v>
      </c>
      <c r="H104" s="6">
        <f>$B104*'Course Units'!H78</f>
        <v>0</v>
      </c>
      <c r="I104" s="6">
        <f>$B104*'Course Units'!I78</f>
        <v>0</v>
      </c>
      <c r="J104" s="6">
        <f>$B104*'Course Units'!J78</f>
        <v>0</v>
      </c>
      <c r="K104" s="6">
        <f>$B104*'Course Units'!K78</f>
        <v>0</v>
      </c>
      <c r="L104" s="6">
        <f>$B104*'Course Units'!L78</f>
        <v>0</v>
      </c>
      <c r="M104" s="6">
        <f>$B104*'Course Units'!M78</f>
        <v>0</v>
      </c>
      <c r="O104" s="70"/>
      <c r="P104"/>
      <c r="R104" s="70"/>
    </row>
    <row r="105" spans="1:18" x14ac:dyDescent="0.2">
      <c r="A105" s="206"/>
      <c r="B105" s="206"/>
      <c r="C105" s="206"/>
      <c r="D105" s="206"/>
      <c r="E105" s="206"/>
      <c r="F105" s="206"/>
      <c r="G105" s="206"/>
      <c r="H105" s="206"/>
      <c r="I105" s="206"/>
      <c r="J105" s="206"/>
      <c r="K105" s="206"/>
      <c r="L105" s="206"/>
      <c r="M105" s="206"/>
      <c r="O105" s="70"/>
      <c r="P105"/>
      <c r="R105" s="70"/>
    </row>
    <row r="106" spans="1:18" ht="12.75" customHeight="1" x14ac:dyDescent="0.2">
      <c r="A106" s="212" t="s">
        <v>333</v>
      </c>
      <c r="B106" s="213"/>
      <c r="C106" s="213"/>
      <c r="D106" s="213"/>
      <c r="E106" s="213"/>
      <c r="F106" s="213"/>
      <c r="G106" s="213"/>
      <c r="H106" s="213"/>
      <c r="I106" s="213"/>
      <c r="J106" s="213"/>
      <c r="K106" s="213"/>
      <c r="L106" s="213"/>
      <c r="M106" s="214"/>
      <c r="O106" s="70"/>
      <c r="P106"/>
      <c r="R106" s="70"/>
    </row>
    <row r="107" spans="1:18" x14ac:dyDescent="0.2">
      <c r="A107" s="63"/>
      <c r="B107" s="64" t="s">
        <v>1</v>
      </c>
      <c r="C107" s="64" t="s">
        <v>2</v>
      </c>
      <c r="D107" s="64" t="s">
        <v>3</v>
      </c>
      <c r="E107" s="64" t="s">
        <v>4</v>
      </c>
      <c r="F107" s="64" t="s">
        <v>5</v>
      </c>
      <c r="G107" s="64" t="s">
        <v>82</v>
      </c>
      <c r="H107" s="64" t="s">
        <v>7</v>
      </c>
      <c r="I107" s="64" t="s">
        <v>83</v>
      </c>
      <c r="J107" s="64" t="s">
        <v>8</v>
      </c>
      <c r="K107" s="64" t="s">
        <v>9</v>
      </c>
      <c r="L107" s="64" t="s">
        <v>10</v>
      </c>
      <c r="M107" s="65" t="s">
        <v>11</v>
      </c>
      <c r="O107" s="70"/>
      <c r="P107"/>
      <c r="R107" s="70"/>
    </row>
    <row r="108" spans="1:18" x14ac:dyDescent="0.2">
      <c r="A108" s="5" t="str">
        <f>'Course Units'!A80</f>
        <v xml:space="preserve">APSC 303 Professional Internship, Winter </v>
      </c>
      <c r="B108" s="57">
        <v>0</v>
      </c>
      <c r="C108" s="20">
        <f>$B108*'Course Units'!B80</f>
        <v>0</v>
      </c>
      <c r="D108" s="20">
        <f>$B108*'Course Units'!C80</f>
        <v>0</v>
      </c>
      <c r="E108" s="20">
        <f>$B108*'Course Units'!D80</f>
        <v>0</v>
      </c>
      <c r="F108" s="20">
        <f>$B108*'Course Units'!F80</f>
        <v>0</v>
      </c>
      <c r="G108" s="20">
        <f>$B108*'Course Units'!G80</f>
        <v>0</v>
      </c>
      <c r="H108" s="20">
        <f>$B108*'Course Units'!H80</f>
        <v>0</v>
      </c>
      <c r="I108" s="20">
        <f>$B108*'Course Units'!I80</f>
        <v>0</v>
      </c>
      <c r="J108" s="20">
        <f>$B108*'Course Units'!J80</f>
        <v>0</v>
      </c>
      <c r="K108" s="20">
        <f>$B108*'Course Units'!K80</f>
        <v>0</v>
      </c>
      <c r="L108" s="20">
        <f>$B108*'Course Units'!L80</f>
        <v>0</v>
      </c>
      <c r="M108" s="20">
        <f>$B108*'Course Units'!M80</f>
        <v>0</v>
      </c>
      <c r="O108" s="70"/>
      <c r="P108"/>
      <c r="R108" s="70"/>
    </row>
    <row r="109" spans="1:18" x14ac:dyDescent="0.2">
      <c r="A109" s="5" t="str">
        <f>'Course Units'!A81</f>
        <v>APSC 400 Tech., Eng'g &amp; Mgt (TEAM)</v>
      </c>
      <c r="B109" s="57">
        <v>0</v>
      </c>
      <c r="C109" s="20">
        <f>$B109*'Course Units'!B81</f>
        <v>0</v>
      </c>
      <c r="D109" s="20">
        <f>$B109*'Course Units'!C81</f>
        <v>0</v>
      </c>
      <c r="E109" s="20">
        <f>$B109*'Course Units'!D81</f>
        <v>0</v>
      </c>
      <c r="F109" s="20">
        <f>$B109*'Course Units'!F81</f>
        <v>0</v>
      </c>
      <c r="G109" s="20">
        <f>$B109*'Course Units'!G81</f>
        <v>0</v>
      </c>
      <c r="H109" s="20">
        <f>$B109*'Course Units'!H81</f>
        <v>0</v>
      </c>
      <c r="I109" s="20">
        <f>$B109*'Course Units'!I81</f>
        <v>0</v>
      </c>
      <c r="J109" s="20">
        <f>$B109*'Course Units'!J81</f>
        <v>0</v>
      </c>
      <c r="K109" s="20">
        <f>$B109*'Course Units'!K81</f>
        <v>0</v>
      </c>
      <c r="L109" s="20">
        <f>$B109*'Course Units'!L81</f>
        <v>0</v>
      </c>
      <c r="M109" s="20">
        <f>$B109*'Course Units'!M81</f>
        <v>0</v>
      </c>
      <c r="O109" s="70"/>
      <c r="P109"/>
      <c r="R109" s="70"/>
    </row>
    <row r="110" spans="1:18" x14ac:dyDescent="0.2">
      <c r="A110" s="5" t="str">
        <f>'Course Units'!A82</f>
        <v>APSC 401 Interdisciplinary Projects</v>
      </c>
      <c r="B110" s="57">
        <v>0</v>
      </c>
      <c r="C110" s="20">
        <f>$B110*'Course Units'!B82</f>
        <v>0</v>
      </c>
      <c r="D110" s="20">
        <f>$B110*'Course Units'!C82</f>
        <v>0</v>
      </c>
      <c r="E110" s="20">
        <f>$B110*'Course Units'!D82</f>
        <v>0</v>
      </c>
      <c r="F110" s="20">
        <f>$B110*'Course Units'!F82</f>
        <v>0</v>
      </c>
      <c r="G110" s="20">
        <f>$B110*'Course Units'!G82</f>
        <v>0</v>
      </c>
      <c r="H110" s="20">
        <f>$B110*'Course Units'!H82</f>
        <v>0</v>
      </c>
      <c r="I110" s="20">
        <f>$B110*'Course Units'!I82</f>
        <v>0</v>
      </c>
      <c r="J110" s="20">
        <f>$B110*'Course Units'!J82</f>
        <v>0</v>
      </c>
      <c r="K110" s="20">
        <f>$B110*'Course Units'!K82</f>
        <v>0</v>
      </c>
      <c r="L110" s="20">
        <f>$B110*'Course Units'!L82</f>
        <v>0</v>
      </c>
      <c r="M110" s="20">
        <f>$B110*'Course Units'!M82</f>
        <v>0</v>
      </c>
      <c r="O110" s="70"/>
      <c r="P110"/>
      <c r="R110" s="70"/>
    </row>
    <row r="111" spans="1:18" s="74" customFormat="1" ht="12.75" customHeight="1" x14ac:dyDescent="0.2">
      <c r="A111" s="5" t="str">
        <f>'Course Units'!A83</f>
        <v>CMPE 204 Logic for Computing Science</v>
      </c>
      <c r="B111" s="57">
        <v>0</v>
      </c>
      <c r="C111" s="20">
        <f>$B111*'Course Units'!B83</f>
        <v>0</v>
      </c>
      <c r="D111" s="20">
        <f>$B111*'Course Units'!C83</f>
        <v>0</v>
      </c>
      <c r="E111" s="20">
        <f>$B111*'Course Units'!D83</f>
        <v>0</v>
      </c>
      <c r="F111" s="20">
        <f>$B111*'Course Units'!F83</f>
        <v>0</v>
      </c>
      <c r="G111" s="20">
        <f>$B111*'Course Units'!G83</f>
        <v>0</v>
      </c>
      <c r="H111" s="20">
        <f>$B111*'Course Units'!H83</f>
        <v>0</v>
      </c>
      <c r="I111" s="20">
        <f>$B111*'Course Units'!I83</f>
        <v>0</v>
      </c>
      <c r="J111" s="20">
        <f>$B111*'Course Units'!J83</f>
        <v>0</v>
      </c>
      <c r="K111" s="20">
        <f>$B111*'Course Units'!K83</f>
        <v>0</v>
      </c>
      <c r="L111" s="20">
        <f>$B111*'Course Units'!L83</f>
        <v>0</v>
      </c>
      <c r="M111" s="20">
        <f>$B111*'Course Units'!M83</f>
        <v>0</v>
      </c>
      <c r="N111"/>
      <c r="O111" s="70"/>
      <c r="P111"/>
      <c r="Q111"/>
      <c r="R111" s="70"/>
    </row>
    <row r="112" spans="1:18" s="74" customFormat="1" ht="12.75" customHeight="1" x14ac:dyDescent="0.2">
      <c r="A112" s="5" t="str">
        <f>'Course Units'!A84</f>
        <v>CMPE 227 S/W Requirements &amp; Quality Assurance</v>
      </c>
      <c r="B112" s="57">
        <v>0</v>
      </c>
      <c r="C112" s="20">
        <f>$B112*'Course Units'!B84</f>
        <v>0</v>
      </c>
      <c r="D112" s="20">
        <f>$B112*'Course Units'!C84</f>
        <v>0</v>
      </c>
      <c r="E112" s="20">
        <f>$B112*'Course Units'!D84</f>
        <v>0</v>
      </c>
      <c r="F112" s="20">
        <f>$B112*'Course Units'!F84</f>
        <v>0</v>
      </c>
      <c r="G112" s="20">
        <f>$B112*'Course Units'!G84</f>
        <v>0</v>
      </c>
      <c r="H112" s="20">
        <f>$B112*'Course Units'!H84</f>
        <v>0</v>
      </c>
      <c r="I112" s="20">
        <f>$B112*'Course Units'!I84</f>
        <v>0</v>
      </c>
      <c r="J112" s="20">
        <f>$B112*'Course Units'!J84</f>
        <v>0</v>
      </c>
      <c r="K112" s="20">
        <f>$B112*'Course Units'!K84</f>
        <v>0</v>
      </c>
      <c r="L112" s="20">
        <f>$B112*'Course Units'!L84</f>
        <v>0</v>
      </c>
      <c r="M112" s="20">
        <f>$B112*'Course Units'!M84</f>
        <v>0</v>
      </c>
      <c r="N112"/>
      <c r="O112" s="70"/>
      <c r="P112"/>
      <c r="Q112"/>
      <c r="R112" s="70"/>
    </row>
    <row r="113" spans="1:18" s="74" customFormat="1" ht="12.75" customHeight="1" x14ac:dyDescent="0.2">
      <c r="A113" s="5" t="str">
        <f>'Course Units'!A85</f>
        <v>CMPE 322 Software Architecture</v>
      </c>
      <c r="B113" s="57">
        <v>0</v>
      </c>
      <c r="C113" s="20">
        <f>$B113*'Course Units'!B85</f>
        <v>0</v>
      </c>
      <c r="D113" s="20">
        <f>$B113*'Course Units'!C85</f>
        <v>0</v>
      </c>
      <c r="E113" s="20">
        <f>$B113*'Course Units'!D85</f>
        <v>0</v>
      </c>
      <c r="F113" s="20">
        <f>$B113*'Course Units'!F85</f>
        <v>0</v>
      </c>
      <c r="G113" s="20">
        <f>$B113*'Course Units'!G85</f>
        <v>0</v>
      </c>
      <c r="H113" s="20">
        <f>$B113*'Course Units'!H85</f>
        <v>0</v>
      </c>
      <c r="I113" s="20">
        <f>$B113*'Course Units'!I85</f>
        <v>0</v>
      </c>
      <c r="J113" s="20">
        <f>$B113*'Course Units'!J85</f>
        <v>0</v>
      </c>
      <c r="K113" s="20">
        <f>$B113*'Course Units'!K85</f>
        <v>0</v>
      </c>
      <c r="L113" s="20">
        <f>$B113*'Course Units'!L85</f>
        <v>0</v>
      </c>
      <c r="M113" s="20">
        <f>$B113*'Course Units'!M85</f>
        <v>0</v>
      </c>
      <c r="N113"/>
      <c r="O113" s="70"/>
      <c r="P113"/>
      <c r="Q113"/>
      <c r="R113" s="70"/>
    </row>
    <row r="114" spans="1:18" s="74" customFormat="1" ht="12.75" customHeight="1" x14ac:dyDescent="0.2">
      <c r="A114" s="5" t="str">
        <f>'Course Units'!A86</f>
        <v>CMPE 325 Human Computer Interaction</v>
      </c>
      <c r="B114" s="57">
        <v>0</v>
      </c>
      <c r="C114" s="20">
        <f>$B114*'Course Units'!B86</f>
        <v>0</v>
      </c>
      <c r="D114" s="20">
        <f>$B114*'Course Units'!C86</f>
        <v>0</v>
      </c>
      <c r="E114" s="20">
        <f>$B114*'Course Units'!D86</f>
        <v>0</v>
      </c>
      <c r="F114" s="20">
        <f>$B114*'Course Units'!F86</f>
        <v>0</v>
      </c>
      <c r="G114" s="20">
        <f>$B114*'Course Units'!G86</f>
        <v>0</v>
      </c>
      <c r="H114" s="20">
        <f>$B114*'Course Units'!H86</f>
        <v>0</v>
      </c>
      <c r="I114" s="20">
        <f>$B114*'Course Units'!I86</f>
        <v>0</v>
      </c>
      <c r="J114" s="20">
        <f>$B114*'Course Units'!J86</f>
        <v>0</v>
      </c>
      <c r="K114" s="20">
        <f>$B114*'Course Units'!K86</f>
        <v>0</v>
      </c>
      <c r="L114" s="20">
        <f>$B114*'Course Units'!L86</f>
        <v>0</v>
      </c>
      <c r="M114" s="20">
        <f>$B114*'Course Units'!M86</f>
        <v>0</v>
      </c>
      <c r="N114"/>
      <c r="O114" s="70"/>
      <c r="P114"/>
      <c r="Q114"/>
      <c r="R114" s="70"/>
    </row>
    <row r="115" spans="1:18" ht="12.75" customHeight="1" x14ac:dyDescent="0.2">
      <c r="A115" s="5" t="str">
        <f>'Course Units'!A87</f>
        <v>CMPE 328 Formal Specific. &amp; Analysis in S/W Eng</v>
      </c>
      <c r="B115" s="57">
        <v>0</v>
      </c>
      <c r="C115" s="20">
        <f>$B115*'Course Units'!B87</f>
        <v>0</v>
      </c>
      <c r="D115" s="20">
        <f>$B115*'Course Units'!C87</f>
        <v>0</v>
      </c>
      <c r="E115" s="20">
        <f>$B115*'Course Units'!D87</f>
        <v>0</v>
      </c>
      <c r="F115" s="20">
        <f>$B115*'Course Units'!F87</f>
        <v>0</v>
      </c>
      <c r="G115" s="20">
        <f>$B115*'Course Units'!G87</f>
        <v>0</v>
      </c>
      <c r="H115" s="20">
        <f>$B115*'Course Units'!H87</f>
        <v>0</v>
      </c>
      <c r="I115" s="20">
        <f>$B115*'Course Units'!I87</f>
        <v>0</v>
      </c>
      <c r="J115" s="20">
        <f>$B115*'Course Units'!J87</f>
        <v>0</v>
      </c>
      <c r="K115" s="20">
        <f>$B115*'Course Units'!K87</f>
        <v>0</v>
      </c>
      <c r="L115" s="20">
        <f>$B115*'Course Units'!L87</f>
        <v>0</v>
      </c>
      <c r="M115" s="20">
        <f>$B115*'Course Units'!M87</f>
        <v>0</v>
      </c>
      <c r="O115" s="70"/>
      <c r="P115"/>
      <c r="R115" s="70"/>
    </row>
    <row r="116" spans="1:18" ht="12.75" customHeight="1" x14ac:dyDescent="0.2">
      <c r="A116" s="5" t="str">
        <f>'Course Units'!A88</f>
        <v>CMPE 330 Health AI: Image-Guided Interventions</v>
      </c>
      <c r="B116" s="57">
        <v>0</v>
      </c>
      <c r="C116" s="20">
        <f>$B116*'Course Units'!B88</f>
        <v>0</v>
      </c>
      <c r="D116" s="20">
        <f>$B116*'Course Units'!C88</f>
        <v>0</v>
      </c>
      <c r="E116" s="20">
        <f>$B116*'Course Units'!D88</f>
        <v>0</v>
      </c>
      <c r="F116" s="20">
        <f>$B116*'Course Units'!F88</f>
        <v>0</v>
      </c>
      <c r="G116" s="20">
        <f>$B116*'Course Units'!G88</f>
        <v>0</v>
      </c>
      <c r="H116" s="20">
        <f>$B116*'Course Units'!H88</f>
        <v>0</v>
      </c>
      <c r="I116" s="20">
        <f>$B116*'Course Units'!I88</f>
        <v>0</v>
      </c>
      <c r="J116" s="20">
        <f>$B116*'Course Units'!J88</f>
        <v>0</v>
      </c>
      <c r="K116" s="20">
        <f>$B116*'Course Units'!K88</f>
        <v>0</v>
      </c>
      <c r="L116" s="20">
        <f>$B116*'Course Units'!L88</f>
        <v>0</v>
      </c>
      <c r="M116" s="20">
        <f>$B116*'Course Units'!M88</f>
        <v>0</v>
      </c>
      <c r="O116" s="70"/>
      <c r="P116"/>
      <c r="R116" s="70"/>
    </row>
    <row r="117" spans="1:18" ht="12.75" customHeight="1" x14ac:dyDescent="0.2">
      <c r="A117" s="5" t="str">
        <f>'Course Units'!A89</f>
        <v>CMPE 332 Database Managm. Systems</v>
      </c>
      <c r="B117" s="57">
        <v>0</v>
      </c>
      <c r="C117" s="20">
        <f>$B117*'Course Units'!B89</f>
        <v>0</v>
      </c>
      <c r="D117" s="20">
        <f>$B117*'Course Units'!C89</f>
        <v>0</v>
      </c>
      <c r="E117" s="20">
        <f>$B117*'Course Units'!D89</f>
        <v>0</v>
      </c>
      <c r="F117" s="20">
        <f>$B117*'Course Units'!F89</f>
        <v>0</v>
      </c>
      <c r="G117" s="20">
        <f>$B117*'Course Units'!G89</f>
        <v>0</v>
      </c>
      <c r="H117" s="20">
        <f>$B117*'Course Units'!H89</f>
        <v>0</v>
      </c>
      <c r="I117" s="20">
        <f>$B117*'Course Units'!I89</f>
        <v>0</v>
      </c>
      <c r="J117" s="20">
        <f>$B117*'Course Units'!J89</f>
        <v>0</v>
      </c>
      <c r="K117" s="20">
        <f>$B117*'Course Units'!K89</f>
        <v>0</v>
      </c>
      <c r="L117" s="20">
        <f>$B117*'Course Units'!L89</f>
        <v>0</v>
      </c>
      <c r="M117" s="20">
        <f>$B117*'Course Units'!M89</f>
        <v>0</v>
      </c>
      <c r="O117" s="70"/>
      <c r="P117"/>
      <c r="R117" s="70"/>
    </row>
    <row r="118" spans="1:18" ht="12.75" customHeight="1" x14ac:dyDescent="0.2">
      <c r="A118" s="5" t="str">
        <f>'Course Units'!A90</f>
        <v>CMPE 351 Advanced Data Analytics</v>
      </c>
      <c r="B118" s="57">
        <v>0</v>
      </c>
      <c r="C118" s="20">
        <f>$B118*'Course Units'!B90</f>
        <v>0</v>
      </c>
      <c r="D118" s="20">
        <f>$B118*'Course Units'!C90</f>
        <v>0</v>
      </c>
      <c r="E118" s="20">
        <f>$B118*'Course Units'!D90</f>
        <v>0</v>
      </c>
      <c r="F118" s="20">
        <f>$B118*'Course Units'!F90</f>
        <v>0</v>
      </c>
      <c r="G118" s="20">
        <f>$B118*'Course Units'!G90</f>
        <v>0</v>
      </c>
      <c r="H118" s="20">
        <f>$B118*'Course Units'!H90</f>
        <v>0</v>
      </c>
      <c r="I118" s="20">
        <f>$B118*'Course Units'!I90</f>
        <v>0</v>
      </c>
      <c r="J118" s="20">
        <f>$B118*'Course Units'!J90</f>
        <v>0</v>
      </c>
      <c r="K118" s="20">
        <f>$B118*'Course Units'!K90</f>
        <v>0</v>
      </c>
      <c r="L118" s="20">
        <f>$B118*'Course Units'!L90</f>
        <v>0</v>
      </c>
      <c r="M118" s="20">
        <f>$B118*'Course Units'!M90</f>
        <v>0</v>
      </c>
      <c r="O118" s="70"/>
      <c r="P118"/>
      <c r="R118" s="70"/>
    </row>
    <row r="119" spans="1:18" x14ac:dyDescent="0.2">
      <c r="A119" s="5" t="str">
        <f>'Course Units'!A91</f>
        <v>CMPE 454 Computer Graphics</v>
      </c>
      <c r="B119" s="57">
        <v>0</v>
      </c>
      <c r="C119" s="20">
        <f>$B119*'Course Units'!B91</f>
        <v>0</v>
      </c>
      <c r="D119" s="20">
        <f>$B119*'Course Units'!C91</f>
        <v>0</v>
      </c>
      <c r="E119" s="20">
        <f>$B119*'Course Units'!D91</f>
        <v>0</v>
      </c>
      <c r="F119" s="20">
        <f>$B119*'Course Units'!F91</f>
        <v>0</v>
      </c>
      <c r="G119" s="20">
        <f>$B119*'Course Units'!G91</f>
        <v>0</v>
      </c>
      <c r="H119" s="20">
        <f>$B119*'Course Units'!H91</f>
        <v>0</v>
      </c>
      <c r="I119" s="20">
        <f>$B119*'Course Units'!I91</f>
        <v>0</v>
      </c>
      <c r="J119" s="20">
        <f>$B119*'Course Units'!J91</f>
        <v>0</v>
      </c>
      <c r="K119" s="20">
        <f>$B119*'Course Units'!K91</f>
        <v>0</v>
      </c>
      <c r="L119" s="20">
        <f>$B119*'Course Units'!L91</f>
        <v>0</v>
      </c>
      <c r="M119" s="20">
        <f>$B119*'Course Units'!M91</f>
        <v>0</v>
      </c>
      <c r="O119" s="70"/>
      <c r="P119"/>
      <c r="R119" s="70"/>
    </row>
    <row r="120" spans="1:18" x14ac:dyDescent="0.2">
      <c r="A120" s="5" t="str">
        <f>'Course Units'!A92</f>
        <v>CMPE 457 Image Proc. &amp; Comp. Vision</v>
      </c>
      <c r="B120" s="57">
        <v>0</v>
      </c>
      <c r="C120" s="20">
        <f>$B120*'Course Units'!B92</f>
        <v>0</v>
      </c>
      <c r="D120" s="20">
        <f>$B120*'Course Units'!C92</f>
        <v>0</v>
      </c>
      <c r="E120" s="20">
        <f>$B120*'Course Units'!D92</f>
        <v>0</v>
      </c>
      <c r="F120" s="20">
        <f>$B120*'Course Units'!F92</f>
        <v>0</v>
      </c>
      <c r="G120" s="20">
        <f>$B120*'Course Units'!G92</f>
        <v>0</v>
      </c>
      <c r="H120" s="20">
        <f>$B120*'Course Units'!H92</f>
        <v>0</v>
      </c>
      <c r="I120" s="20">
        <f>$B120*'Course Units'!I92</f>
        <v>0</v>
      </c>
      <c r="J120" s="20">
        <f>$B120*'Course Units'!J92</f>
        <v>0</v>
      </c>
      <c r="K120" s="20">
        <f>$B120*'Course Units'!K92</f>
        <v>0</v>
      </c>
      <c r="L120" s="20">
        <f>$B120*'Course Units'!L92</f>
        <v>0</v>
      </c>
      <c r="M120" s="20">
        <f>$B120*'Course Units'!M92</f>
        <v>0</v>
      </c>
      <c r="O120" s="70"/>
      <c r="P120"/>
      <c r="R120" s="70"/>
    </row>
    <row r="121" spans="1:18" x14ac:dyDescent="0.2">
      <c r="A121" s="5" t="str">
        <f>'Course Units'!A93</f>
        <v>CMPE 471 Health AI: Data and Algorithms</v>
      </c>
      <c r="B121" s="57">
        <v>0</v>
      </c>
      <c r="C121" s="20">
        <f>$B121*'Course Units'!B93</f>
        <v>0</v>
      </c>
      <c r="D121" s="20">
        <f>$B121*'Course Units'!C93</f>
        <v>0</v>
      </c>
      <c r="E121" s="20">
        <f>$B121*'Course Units'!D93</f>
        <v>0</v>
      </c>
      <c r="F121" s="20">
        <f>$B121*'Course Units'!F93</f>
        <v>0</v>
      </c>
      <c r="G121" s="20">
        <f>$B121*'Course Units'!G93</f>
        <v>0</v>
      </c>
      <c r="H121" s="20">
        <f>$B121*'Course Units'!H93</f>
        <v>0</v>
      </c>
      <c r="I121" s="20">
        <f>$B121*'Course Units'!I93</f>
        <v>0</v>
      </c>
      <c r="J121" s="20">
        <f>$B121*'Course Units'!J93</f>
        <v>0</v>
      </c>
      <c r="K121" s="20">
        <f>$B121*'Course Units'!K93</f>
        <v>0</v>
      </c>
      <c r="L121" s="20">
        <f>$B121*'Course Units'!L93</f>
        <v>0</v>
      </c>
      <c r="M121" s="20">
        <f>$B121*'Course Units'!M93</f>
        <v>0</v>
      </c>
      <c r="O121" s="70"/>
      <c r="P121"/>
      <c r="R121" s="70"/>
    </row>
    <row r="122" spans="1:18" x14ac:dyDescent="0.2">
      <c r="A122" s="5" t="str">
        <f>'Course Units'!A94</f>
        <v>CMPE 472 Health AI: 2D and 3D Image Analysis</v>
      </c>
      <c r="B122" s="57">
        <v>0</v>
      </c>
      <c r="C122" s="20">
        <f>$B122*'Course Units'!B94</f>
        <v>0</v>
      </c>
      <c r="D122" s="20">
        <f>$B122*'Course Units'!C94</f>
        <v>0</v>
      </c>
      <c r="E122" s="20">
        <f>$B122*'Course Units'!D94</f>
        <v>0</v>
      </c>
      <c r="F122" s="20">
        <f>$B122*'Course Units'!F94</f>
        <v>0</v>
      </c>
      <c r="G122" s="20">
        <f>$B122*'Course Units'!G94</f>
        <v>0</v>
      </c>
      <c r="H122" s="20">
        <f>$B122*'Course Units'!H94</f>
        <v>0</v>
      </c>
      <c r="I122" s="20">
        <f>$B122*'Course Units'!I94</f>
        <v>0</v>
      </c>
      <c r="J122" s="20">
        <f>$B122*'Course Units'!J94</f>
        <v>0</v>
      </c>
      <c r="K122" s="20">
        <f>$B122*'Course Units'!K94</f>
        <v>0</v>
      </c>
      <c r="L122" s="20">
        <f>$B122*'Course Units'!L94</f>
        <v>0</v>
      </c>
      <c r="M122" s="20">
        <f>$B122*'Course Units'!M94</f>
        <v>0</v>
      </c>
      <c r="O122" s="70"/>
      <c r="P122"/>
      <c r="R122" s="70"/>
    </row>
    <row r="123" spans="1:18" x14ac:dyDescent="0.2">
      <c r="A123" s="5" t="str">
        <f>'Course Units'!A95</f>
        <v>ENPH 336 Solid State Devices</v>
      </c>
      <c r="B123" s="57">
        <v>0</v>
      </c>
      <c r="C123" s="20">
        <f>$B123*'Course Units'!B95</f>
        <v>0</v>
      </c>
      <c r="D123" s="20">
        <f>$B123*'Course Units'!C95</f>
        <v>0</v>
      </c>
      <c r="E123" s="20">
        <f>$B123*'Course Units'!D95</f>
        <v>0</v>
      </c>
      <c r="F123" s="20">
        <f>$B123*'Course Units'!F95</f>
        <v>0</v>
      </c>
      <c r="G123" s="20">
        <f>$B123*'Course Units'!G95</f>
        <v>0</v>
      </c>
      <c r="H123" s="20">
        <f>$B123*'Course Units'!H95</f>
        <v>0</v>
      </c>
      <c r="I123" s="20">
        <f>$B123*'Course Units'!I95</f>
        <v>0</v>
      </c>
      <c r="J123" s="20">
        <f>$B123*'Course Units'!J95</f>
        <v>0</v>
      </c>
      <c r="K123" s="20">
        <f>$B123*'Course Units'!K95</f>
        <v>0</v>
      </c>
      <c r="L123" s="20">
        <f>$B123*'Course Units'!L95</f>
        <v>0</v>
      </c>
      <c r="M123" s="20">
        <f>$B123*'Course Units'!M95</f>
        <v>0</v>
      </c>
      <c r="O123" s="70"/>
      <c r="P123"/>
      <c r="R123" s="70"/>
    </row>
    <row r="124" spans="1:18" x14ac:dyDescent="0.2">
      <c r="A124" s="5" t="str">
        <f>'Course Units'!A96</f>
        <v>MREN 318 Sensors abd Electric Actuators</v>
      </c>
      <c r="B124" s="57">
        <v>0</v>
      </c>
      <c r="C124" s="20">
        <f>$B124*'Course Units'!B96</f>
        <v>0</v>
      </c>
      <c r="D124" s="20">
        <f>$B124*'Course Units'!C96</f>
        <v>0</v>
      </c>
      <c r="E124" s="20">
        <f>$B124*'Course Units'!D96</f>
        <v>0</v>
      </c>
      <c r="F124" s="20">
        <f>$B124*'Course Units'!F96</f>
        <v>0</v>
      </c>
      <c r="G124" s="20">
        <f>$B124*'Course Units'!G96</f>
        <v>0</v>
      </c>
      <c r="H124" s="20">
        <f>$B124*'Course Units'!H96</f>
        <v>0</v>
      </c>
      <c r="I124" s="20">
        <f>$B124*'Course Units'!I96</f>
        <v>0</v>
      </c>
      <c r="J124" s="20">
        <f>$B124*'Course Units'!J96</f>
        <v>0</v>
      </c>
      <c r="K124" s="20">
        <f>$B124*'Course Units'!K96</f>
        <v>0</v>
      </c>
      <c r="L124" s="20">
        <f>$B124*'Course Units'!L96</f>
        <v>0</v>
      </c>
      <c r="M124" s="20">
        <f>$B124*'Course Units'!M96</f>
        <v>0</v>
      </c>
      <c r="O124" s="70"/>
      <c r="P124"/>
      <c r="R124" s="70"/>
    </row>
    <row r="125" spans="1:18" x14ac:dyDescent="0.2">
      <c r="A125" s="5" t="str">
        <f>'Course Units'!A97</f>
        <v>MREN 348 Intro to Robotics</v>
      </c>
      <c r="B125" s="57">
        <v>0</v>
      </c>
      <c r="C125" s="20">
        <f>$B125*'Course Units'!B97</f>
        <v>0</v>
      </c>
      <c r="D125" s="20">
        <f>$B125*'Course Units'!C97</f>
        <v>0</v>
      </c>
      <c r="E125" s="20">
        <f>$B125*'Course Units'!D97</f>
        <v>0</v>
      </c>
      <c r="F125" s="20">
        <f>$B125*'Course Units'!F97</f>
        <v>0</v>
      </c>
      <c r="G125" s="20">
        <f>$B125*'Course Units'!G97</f>
        <v>0</v>
      </c>
      <c r="H125" s="20">
        <f>$B125*'Course Units'!H97</f>
        <v>0</v>
      </c>
      <c r="I125" s="20">
        <f>$B125*'Course Units'!I97</f>
        <v>0</v>
      </c>
      <c r="J125" s="20">
        <f>$B125*'Course Units'!J97</f>
        <v>0</v>
      </c>
      <c r="K125" s="20">
        <f>$B125*'Course Units'!K97</f>
        <v>0</v>
      </c>
      <c r="L125" s="20">
        <f>$B125*'Course Units'!L97</f>
        <v>0</v>
      </c>
      <c r="M125" s="20">
        <f>$B125*'Course Units'!M97</f>
        <v>0</v>
      </c>
      <c r="O125" s="70"/>
      <c r="P125"/>
      <c r="R125" s="178"/>
    </row>
    <row r="126" spans="1:18" x14ac:dyDescent="0.2">
      <c r="A126" s="7" t="s">
        <v>31</v>
      </c>
      <c r="B126" s="8"/>
      <c r="C126" s="10">
        <f t="shared" ref="C126:N126" si="4">SUM(C108:C123)+SUM(C84:C104)</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N126" s="10">
        <f t="shared" si="4"/>
        <v>0</v>
      </c>
      <c r="O126" s="70"/>
      <c r="P126"/>
      <c r="R126" s="70"/>
    </row>
    <row r="127" spans="1:18" x14ac:dyDescent="0.2">
      <c r="B127"/>
      <c r="P127"/>
      <c r="R127" s="70"/>
    </row>
    <row r="128" spans="1:18" x14ac:dyDescent="0.2">
      <c r="A128" s="206" t="s">
        <v>57</v>
      </c>
      <c r="B128" s="206"/>
      <c r="C128" s="206"/>
      <c r="D128" s="206"/>
      <c r="E128" s="206"/>
      <c r="F128" s="206"/>
      <c r="G128" s="206"/>
      <c r="H128" s="206"/>
      <c r="I128" s="206"/>
      <c r="J128" s="206"/>
      <c r="K128" s="206"/>
      <c r="L128" s="206"/>
      <c r="M128" s="207"/>
      <c r="O128" s="70"/>
      <c r="P128"/>
      <c r="R128" s="70"/>
    </row>
    <row r="129" spans="1:18" x14ac:dyDescent="0.2">
      <c r="A129" s="66" t="s">
        <v>45</v>
      </c>
      <c r="B129" s="57">
        <v>0</v>
      </c>
      <c r="C129" s="81">
        <v>3</v>
      </c>
      <c r="D129" s="81">
        <v>0</v>
      </c>
      <c r="E129" s="81">
        <v>0</v>
      </c>
      <c r="F129" s="81">
        <f>$B129*$C129*12</f>
        <v>0</v>
      </c>
      <c r="G129" s="61">
        <f>+SUM(H129:I129)</f>
        <v>0</v>
      </c>
      <c r="H129" s="81">
        <v>0</v>
      </c>
      <c r="I129" s="81">
        <v>0</v>
      </c>
      <c r="J129" s="81">
        <v>0</v>
      </c>
      <c r="K129" s="6">
        <v>0</v>
      </c>
      <c r="L129" s="6">
        <v>0</v>
      </c>
      <c r="M129" s="6">
        <f>+SUM(K129:L129)</f>
        <v>0</v>
      </c>
      <c r="O129" s="70"/>
      <c r="P129"/>
      <c r="R129" s="70"/>
    </row>
    <row r="130" spans="1:18" x14ac:dyDescent="0.2">
      <c r="A130" s="66" t="s">
        <v>45</v>
      </c>
      <c r="B130" s="57">
        <v>0</v>
      </c>
      <c r="C130" s="81">
        <v>3.5</v>
      </c>
      <c r="D130" s="81">
        <v>0</v>
      </c>
      <c r="E130" s="81">
        <v>0</v>
      </c>
      <c r="F130" s="81">
        <f>$B130*$C130*12</f>
        <v>0</v>
      </c>
      <c r="G130" s="61">
        <f>+SUM(H130:I130)</f>
        <v>0</v>
      </c>
      <c r="H130" s="81">
        <v>0</v>
      </c>
      <c r="I130" s="81">
        <v>0</v>
      </c>
      <c r="J130" s="81">
        <v>0</v>
      </c>
      <c r="K130" s="6">
        <v>0</v>
      </c>
      <c r="L130" s="6">
        <v>0</v>
      </c>
      <c r="M130" s="6">
        <f>+SUM(K130:L130)</f>
        <v>0</v>
      </c>
      <c r="O130" s="70"/>
      <c r="P130"/>
      <c r="R130" s="70"/>
    </row>
    <row r="131" spans="1:18" ht="13.5" thickBot="1" x14ac:dyDescent="0.25">
      <c r="A131" s="67" t="s">
        <v>45</v>
      </c>
      <c r="B131" s="57">
        <v>0</v>
      </c>
      <c r="C131" s="82">
        <v>4</v>
      </c>
      <c r="D131" s="82">
        <v>0</v>
      </c>
      <c r="E131" s="82">
        <v>0</v>
      </c>
      <c r="F131" s="81">
        <f>$B131*$C131*12</f>
        <v>0</v>
      </c>
      <c r="G131" s="61">
        <f>+SUM(H131:I131)</f>
        <v>0</v>
      </c>
      <c r="H131" s="81">
        <v>0</v>
      </c>
      <c r="I131" s="81">
        <v>0</v>
      </c>
      <c r="J131" s="81">
        <v>0</v>
      </c>
      <c r="K131" s="6">
        <v>0</v>
      </c>
      <c r="L131" s="6">
        <v>0</v>
      </c>
      <c r="M131" s="6">
        <f>+SUM(K131:L131)</f>
        <v>0</v>
      </c>
      <c r="O131" s="70"/>
      <c r="P131"/>
      <c r="R131" s="70"/>
    </row>
    <row r="132" spans="1:18" ht="13.5" thickTop="1" x14ac:dyDescent="0.2">
      <c r="A132" s="7" t="s">
        <v>56</v>
      </c>
      <c r="B132" s="79"/>
      <c r="C132" s="80">
        <f>F132/12</f>
        <v>0</v>
      </c>
      <c r="D132" s="80">
        <f>+SUM(D129:D131)</f>
        <v>0</v>
      </c>
      <c r="E132" s="80">
        <f t="shared" ref="E132:M132" si="5">+SUM(E129:E131)</f>
        <v>0</v>
      </c>
      <c r="F132" s="80">
        <f t="shared" si="5"/>
        <v>0</v>
      </c>
      <c r="G132" s="80">
        <f t="shared" si="5"/>
        <v>0</v>
      </c>
      <c r="H132" s="80">
        <f t="shared" si="5"/>
        <v>0</v>
      </c>
      <c r="I132" s="80">
        <f t="shared" si="5"/>
        <v>0</v>
      </c>
      <c r="J132" s="80">
        <f>+SUM(J129:J131)</f>
        <v>0</v>
      </c>
      <c r="K132" s="80">
        <f t="shared" si="5"/>
        <v>0</v>
      </c>
      <c r="L132" s="80">
        <f t="shared" si="5"/>
        <v>0</v>
      </c>
      <c r="M132" s="80">
        <f t="shared" si="5"/>
        <v>0</v>
      </c>
      <c r="O132" s="70"/>
      <c r="P132"/>
      <c r="R132" s="70"/>
    </row>
    <row r="133" spans="1:18" x14ac:dyDescent="0.2">
      <c r="A133" s="11"/>
      <c r="B133" s="12"/>
      <c r="C133" s="12"/>
      <c r="D133" s="12"/>
      <c r="E133" s="12"/>
      <c r="F133" s="12"/>
      <c r="G133" s="1"/>
      <c r="H133" s="12"/>
      <c r="I133" s="12"/>
      <c r="J133" s="12"/>
      <c r="K133" s="12"/>
      <c r="L133" s="12"/>
      <c r="M133" s="12"/>
    </row>
    <row r="134" spans="1:18" x14ac:dyDescent="0.2">
      <c r="A134" s="13" t="s">
        <v>33</v>
      </c>
      <c r="B134" s="14"/>
      <c r="C134" s="1"/>
      <c r="D134" s="1"/>
      <c r="E134" s="1"/>
      <c r="F134" s="1"/>
      <c r="G134" s="1"/>
      <c r="H134" s="1"/>
      <c r="I134" s="1"/>
      <c r="J134" s="1"/>
      <c r="K134" s="1"/>
      <c r="L134" s="1"/>
      <c r="M134" s="1"/>
    </row>
    <row r="135" spans="1:18" x14ac:dyDescent="0.2">
      <c r="C135" s="1" t="s">
        <v>2</v>
      </c>
      <c r="D135" s="1" t="s">
        <v>3</v>
      </c>
      <c r="E135" s="1" t="s">
        <v>4</v>
      </c>
      <c r="F135" s="1" t="s">
        <v>5</v>
      </c>
      <c r="G135" s="1" t="s">
        <v>82</v>
      </c>
      <c r="H135" s="186" t="s">
        <v>7</v>
      </c>
      <c r="I135" s="186" t="s">
        <v>83</v>
      </c>
      <c r="J135" s="186" t="s">
        <v>8</v>
      </c>
      <c r="K135" s="1" t="s">
        <v>9</v>
      </c>
      <c r="L135" s="1" t="s">
        <v>10</v>
      </c>
      <c r="M135" s="1" t="s">
        <v>11</v>
      </c>
    </row>
    <row r="136" spans="1:18" x14ac:dyDescent="0.2">
      <c r="A136" s="5" t="s">
        <v>0</v>
      </c>
      <c r="B136" s="22"/>
      <c r="C136" s="19">
        <f t="shared" ref="C136:M136" si="6">C37</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34</v>
      </c>
      <c r="B137" s="22"/>
      <c r="C137" s="19">
        <f t="shared" ref="C137:M137" si="7">C63</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46</v>
      </c>
      <c r="B138" s="22"/>
      <c r="C138" s="19">
        <f t="shared" ref="C138:M138" si="8">C68</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26</v>
      </c>
      <c r="B139" s="24"/>
      <c r="C139" s="25">
        <f t="shared" ref="C139:M139" si="9">C76</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28</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58</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35</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36</v>
      </c>
      <c r="B143" s="22"/>
      <c r="C143" s="19">
        <v>157.5</v>
      </c>
      <c r="D143" s="27"/>
      <c r="E143" s="27"/>
      <c r="F143" s="48">
        <v>1890</v>
      </c>
      <c r="G143" s="76">
        <v>420</v>
      </c>
      <c r="H143" s="76">
        <v>220</v>
      </c>
      <c r="I143" s="76">
        <v>195</v>
      </c>
      <c r="J143" s="76">
        <v>240</v>
      </c>
      <c r="K143" s="76">
        <v>400</v>
      </c>
      <c r="L143" s="76">
        <v>400</v>
      </c>
      <c r="M143" s="71">
        <v>1000</v>
      </c>
      <c r="N143" t="s">
        <v>54</v>
      </c>
    </row>
    <row r="144" spans="1:18" x14ac:dyDescent="0.2">
      <c r="A144" s="26" t="s">
        <v>32</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69" t="str">
        <f>IF(SUM(B88:B104)+SUM(B119:B122)+SUM(B109:B110)&lt;5,"Must have at least five elective courses at level 400","")</f>
        <v>Must have at least five elective courses at level 400</v>
      </c>
    </row>
    <row r="149" spans="1:13" x14ac:dyDescent="0.2">
      <c r="B149" s="31" t="str">
        <f>IF(SUM(B41:B62)&lt;COUNTA(A41:A62)-2,"Missing one or more 2nd/3rd-year core courses","")</f>
        <v>Missing one or more 2nd/3rd-year core courses</v>
      </c>
    </row>
    <row r="150" spans="1:13" x14ac:dyDescent="0.2">
      <c r="A150" s="1" t="s">
        <v>42</v>
      </c>
      <c r="B150" s="31" t="str">
        <f>IF(SUM(B21:B36)&lt;&gt;COUNTA(A21:A36),"Missing one or more 1st-year courses","")</f>
        <v>Missing one or more 1st-year courses</v>
      </c>
    </row>
    <row r="151" spans="1:13" x14ac:dyDescent="0.2">
      <c r="A151" s="1" t="s">
        <v>43</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IF(F76&lt;108,"Insufficient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60:M60"/>
    <mergeCell ref="A106:M106"/>
    <mergeCell ref="B11:F11"/>
    <mergeCell ref="B12:F12"/>
    <mergeCell ref="A105:M105"/>
    <mergeCell ref="A82:M82"/>
  </mergeCells>
  <phoneticPr fontId="8" type="noConversion"/>
  <conditionalFormatting sqref="A84:A104 A108:A125">
    <cfRule type="expression" dxfId="28" priority="47">
      <formula>IF(B84=1,1,0)</formula>
    </cfRule>
    <cfRule type="expression" dxfId="27" priority="95">
      <formula>IF(#REF!="OK",TRUE,FALSE)</formula>
    </cfRule>
    <cfRule type="expression" dxfId="26" priority="96">
      <formula>IF(#REF!="PRQ?",TRUE,FALSE)</formula>
    </cfRule>
  </conditionalFormatting>
  <conditionalFormatting sqref="A129:A131">
    <cfRule type="expression" dxfId="25" priority="53">
      <formula>IF(B129=1,1,0)</formula>
    </cfRule>
  </conditionalFormatting>
  <conditionalFormatting sqref="B21:B36 B41:B59 B84:B104 B108:B125 B129:B131">
    <cfRule type="expression" dxfId="24" priority="87" stopIfTrue="1">
      <formula>(NOT(AND(NOT(ISBLANK(B21)),OR(B21=0,B21=1))))</formula>
    </cfRule>
  </conditionalFormatting>
  <conditionalFormatting sqref="B61:B62">
    <cfRule type="expression" dxfId="23" priority="3" stopIfTrue="1">
      <formula>(NOT(AND(NOT(ISBLANK(B61)),OR(B61=0,B61=1))))</formula>
    </cfRule>
  </conditionalFormatting>
  <conditionalFormatting sqref="B67">
    <cfRule type="expression" dxfId="22" priority="2" stopIfTrue="1">
      <formula>(NOT(AND(NOT(ISBLANK(B67)),OR(B67=0,B67=1))))</formula>
    </cfRule>
  </conditionalFormatting>
  <conditionalFormatting sqref="B73:B75">
    <cfRule type="expression" dxfId="21" priority="1" stopIfTrue="1">
      <formula>(NOT(AND(NOT(ISBLANK(B73)),OR(B73=0,B73=1))))</formula>
    </cfRule>
  </conditionalFormatting>
  <conditionalFormatting sqref="B148:M154">
    <cfRule type="expression" dxfId="20" priority="94" stopIfTrue="1">
      <formula>NOT($B148="")</formula>
    </cfRule>
  </conditionalFormatting>
  <conditionalFormatting sqref="C144">
    <cfRule type="cellIs" priority="72" stopIfTrue="1" operator="greaterThanOrEqual">
      <formula>0</formula>
    </cfRule>
    <cfRule type="cellIs" dxfId="19" priority="73" stopIfTrue="1" operator="lessThan">
      <formula>0</formula>
    </cfRule>
  </conditionalFormatting>
  <conditionalFormatting sqref="F144:M144">
    <cfRule type="cellIs" priority="85" stopIfTrue="1" operator="greaterThanOrEqual">
      <formula>0</formula>
    </cfRule>
    <cfRule type="cellIs" dxfId="18" priority="86"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97"/>
  <sheetViews>
    <sheetView topLeftCell="A13" zoomScaleNormal="100" workbookViewId="0">
      <selection activeCell="A25" sqref="A25"/>
    </sheetView>
  </sheetViews>
  <sheetFormatPr defaultColWidth="8.85546875" defaultRowHeight="12.75" x14ac:dyDescent="0.2"/>
  <cols>
    <col min="1" max="1" width="35" customWidth="1"/>
  </cols>
  <sheetData>
    <row r="2" spans="1:13" x14ac:dyDescent="0.2">
      <c r="A2" s="28" t="s">
        <v>61</v>
      </c>
    </row>
    <row r="4" spans="1:13" x14ac:dyDescent="0.2">
      <c r="A4" s="3" t="s">
        <v>48</v>
      </c>
    </row>
    <row r="6" spans="1:13" x14ac:dyDescent="0.2">
      <c r="A6" s="3" t="s">
        <v>0</v>
      </c>
      <c r="B6" s="4"/>
    </row>
    <row r="7" spans="1:13" x14ac:dyDescent="0.2">
      <c r="B7" s="1" t="s">
        <v>2</v>
      </c>
      <c r="C7" s="1" t="s">
        <v>3</v>
      </c>
      <c r="D7" s="1" t="s">
        <v>4</v>
      </c>
      <c r="E7" s="1" t="s">
        <v>67</v>
      </c>
      <c r="F7" s="1" t="s">
        <v>5</v>
      </c>
      <c r="G7" s="1" t="s">
        <v>6</v>
      </c>
      <c r="H7" s="1" t="s">
        <v>7</v>
      </c>
      <c r="I7" s="1" t="s">
        <v>83</v>
      </c>
      <c r="J7" s="1" t="s">
        <v>8</v>
      </c>
      <c r="K7" s="1" t="s">
        <v>9</v>
      </c>
      <c r="L7" s="1" t="s">
        <v>10</v>
      </c>
      <c r="M7" s="1" t="s">
        <v>11</v>
      </c>
    </row>
    <row r="8" spans="1:13" x14ac:dyDescent="0.2">
      <c r="A8" s="5" t="s">
        <v>275</v>
      </c>
      <c r="B8" s="6">
        <f t="shared" ref="B8:B22" si="0">C8+D8</f>
        <v>3.2</v>
      </c>
      <c r="C8" s="6">
        <v>2</v>
      </c>
      <c r="D8" s="6">
        <v>1.2</v>
      </c>
      <c r="E8" s="6">
        <f t="shared" ref="E8:E23" si="1">B8*12</f>
        <v>38.400000000000006</v>
      </c>
      <c r="F8" s="6">
        <f t="shared" ref="F8:F11" si="2">SUM(H8:L8)</f>
        <v>38</v>
      </c>
      <c r="G8" s="19">
        <f t="shared" ref="G8:G10" si="3">+SUM(H8:I8)</f>
        <v>0</v>
      </c>
      <c r="H8" s="6">
        <v>0</v>
      </c>
      <c r="I8" s="6">
        <v>0</v>
      </c>
      <c r="J8" s="6">
        <v>13</v>
      </c>
      <c r="K8" s="6">
        <v>8</v>
      </c>
      <c r="L8" s="6">
        <v>17</v>
      </c>
      <c r="M8" s="6">
        <f t="shared" ref="M8:M11" si="4">+SUM(K8:L8)</f>
        <v>25</v>
      </c>
    </row>
    <row r="9" spans="1:13" x14ac:dyDescent="0.2">
      <c r="A9" s="5" t="s">
        <v>273</v>
      </c>
      <c r="B9" s="6">
        <f t="shared" si="0"/>
        <v>2</v>
      </c>
      <c r="C9" s="6">
        <v>1</v>
      </c>
      <c r="D9" s="6">
        <v>1</v>
      </c>
      <c r="E9" s="6">
        <f t="shared" si="1"/>
        <v>24</v>
      </c>
      <c r="F9" s="6">
        <f t="shared" si="2"/>
        <v>24</v>
      </c>
      <c r="G9" s="19">
        <v>0</v>
      </c>
      <c r="H9" s="6">
        <v>0</v>
      </c>
      <c r="I9" s="6">
        <v>24</v>
      </c>
      <c r="J9" s="6">
        <v>0</v>
      </c>
      <c r="K9" s="6">
        <v>0</v>
      </c>
      <c r="L9" s="6">
        <v>0</v>
      </c>
      <c r="M9" s="6">
        <f t="shared" si="4"/>
        <v>0</v>
      </c>
    </row>
    <row r="10" spans="1:13" x14ac:dyDescent="0.2">
      <c r="A10" s="5" t="s">
        <v>274</v>
      </c>
      <c r="B10" s="6">
        <f t="shared" si="0"/>
        <v>3.5</v>
      </c>
      <c r="C10" s="6">
        <v>2</v>
      </c>
      <c r="D10" s="6">
        <v>1.5</v>
      </c>
      <c r="E10" s="6">
        <f t="shared" si="1"/>
        <v>42</v>
      </c>
      <c r="F10" s="6">
        <f t="shared" si="2"/>
        <v>42</v>
      </c>
      <c r="G10" s="19">
        <f t="shared" si="3"/>
        <v>0</v>
      </c>
      <c r="H10" s="6">
        <v>0</v>
      </c>
      <c r="I10" s="6">
        <v>0</v>
      </c>
      <c r="J10" s="6">
        <v>18</v>
      </c>
      <c r="K10" s="6">
        <v>8</v>
      </c>
      <c r="L10" s="6">
        <v>16</v>
      </c>
      <c r="M10" s="6">
        <f t="shared" si="4"/>
        <v>24</v>
      </c>
    </row>
    <row r="11" spans="1:13" x14ac:dyDescent="0.2">
      <c r="A11" s="5" t="s">
        <v>319</v>
      </c>
      <c r="B11" s="6">
        <f t="shared" si="0"/>
        <v>0.5</v>
      </c>
      <c r="C11" s="6">
        <v>0.5</v>
      </c>
      <c r="D11" s="6">
        <v>0</v>
      </c>
      <c r="E11" s="6">
        <f t="shared" si="1"/>
        <v>6</v>
      </c>
      <c r="F11" s="6">
        <f t="shared" si="2"/>
        <v>6</v>
      </c>
      <c r="G11" s="19">
        <v>0</v>
      </c>
      <c r="H11" s="6">
        <v>0</v>
      </c>
      <c r="I11" s="6">
        <v>0</v>
      </c>
      <c r="J11" s="6">
        <v>6</v>
      </c>
      <c r="K11" s="6">
        <v>0</v>
      </c>
      <c r="L11" s="6">
        <v>0</v>
      </c>
      <c r="M11" s="6">
        <f t="shared" si="4"/>
        <v>0</v>
      </c>
    </row>
    <row r="12" spans="1:13" x14ac:dyDescent="0.2">
      <c r="A12" s="5" t="s">
        <v>86</v>
      </c>
      <c r="B12" s="6">
        <f t="shared" si="0"/>
        <v>3.3</v>
      </c>
      <c r="C12" s="6">
        <v>2.8</v>
      </c>
      <c r="D12" s="6">
        <v>0.5</v>
      </c>
      <c r="E12" s="6">
        <f t="shared" si="1"/>
        <v>39.599999999999994</v>
      </c>
      <c r="F12" s="6">
        <f t="shared" ref="F12:F22" si="5">SUM(H12:L12)</f>
        <v>40</v>
      </c>
      <c r="G12" s="19">
        <f t="shared" ref="G12:G22" si="6">+SUM(H12:I12)</f>
        <v>40</v>
      </c>
      <c r="H12" s="29">
        <v>0</v>
      </c>
      <c r="I12" s="6">
        <v>40</v>
      </c>
      <c r="J12" s="29">
        <v>0</v>
      </c>
      <c r="K12" s="6">
        <v>0</v>
      </c>
      <c r="L12" s="29">
        <v>0</v>
      </c>
      <c r="M12" s="6">
        <f t="shared" ref="M12:M22" si="7">+SUM(K12:L12)</f>
        <v>0</v>
      </c>
    </row>
    <row r="13" spans="1:13" x14ac:dyDescent="0.2">
      <c r="A13" s="5" t="s">
        <v>87</v>
      </c>
      <c r="B13" s="6">
        <f t="shared" si="0"/>
        <v>3.3</v>
      </c>
      <c r="C13" s="6">
        <v>2.8</v>
      </c>
      <c r="D13" s="6">
        <v>0.5</v>
      </c>
      <c r="E13" s="6">
        <f t="shared" si="1"/>
        <v>39.599999999999994</v>
      </c>
      <c r="F13" s="6">
        <f t="shared" si="5"/>
        <v>40</v>
      </c>
      <c r="G13" s="19">
        <f t="shared" si="6"/>
        <v>35</v>
      </c>
      <c r="H13" s="29">
        <v>0</v>
      </c>
      <c r="I13" s="6">
        <v>35</v>
      </c>
      <c r="J13" s="29">
        <v>0</v>
      </c>
      <c r="K13" s="6">
        <v>5</v>
      </c>
      <c r="L13" s="29">
        <v>0</v>
      </c>
      <c r="M13" s="6">
        <f t="shared" si="7"/>
        <v>5</v>
      </c>
    </row>
    <row r="14" spans="1:13" x14ac:dyDescent="0.2">
      <c r="A14" s="5" t="s">
        <v>12</v>
      </c>
      <c r="B14" s="6">
        <f t="shared" si="0"/>
        <v>3.3</v>
      </c>
      <c r="C14" s="6">
        <v>2.8</v>
      </c>
      <c r="D14" s="6">
        <v>0.5</v>
      </c>
      <c r="E14" s="6">
        <f t="shared" si="1"/>
        <v>39.599999999999994</v>
      </c>
      <c r="F14" s="6">
        <f t="shared" si="5"/>
        <v>40</v>
      </c>
      <c r="G14" s="19">
        <f t="shared" si="6"/>
        <v>32</v>
      </c>
      <c r="H14" s="29">
        <v>0</v>
      </c>
      <c r="I14" s="6">
        <v>32</v>
      </c>
      <c r="J14" s="29">
        <v>0</v>
      </c>
      <c r="K14" s="6">
        <v>8</v>
      </c>
      <c r="L14" s="29">
        <v>0</v>
      </c>
      <c r="M14" s="6">
        <f t="shared" si="7"/>
        <v>8</v>
      </c>
    </row>
    <row r="15" spans="1:13" x14ac:dyDescent="0.2">
      <c r="A15" s="5" t="s">
        <v>88</v>
      </c>
      <c r="B15" s="6">
        <f t="shared" si="0"/>
        <v>3.3</v>
      </c>
      <c r="C15" s="6">
        <v>2.8</v>
      </c>
      <c r="D15" s="6">
        <v>0.5</v>
      </c>
      <c r="E15" s="6">
        <f t="shared" si="1"/>
        <v>39.599999999999994</v>
      </c>
      <c r="F15" s="6">
        <f t="shared" si="5"/>
        <v>40</v>
      </c>
      <c r="G15" s="19">
        <f t="shared" si="6"/>
        <v>25</v>
      </c>
      <c r="H15" s="29">
        <v>0</v>
      </c>
      <c r="I15" s="6">
        <v>25</v>
      </c>
      <c r="J15" s="29">
        <v>0</v>
      </c>
      <c r="K15" s="6">
        <v>15</v>
      </c>
      <c r="L15" s="29">
        <v>0</v>
      </c>
      <c r="M15" s="6">
        <f t="shared" si="7"/>
        <v>15</v>
      </c>
    </row>
    <row r="16" spans="1:13" x14ac:dyDescent="0.2">
      <c r="A16" s="5" t="s">
        <v>368</v>
      </c>
      <c r="B16" s="6">
        <f t="shared" si="0"/>
        <v>1</v>
      </c>
      <c r="C16" s="6">
        <v>0.7</v>
      </c>
      <c r="D16" s="6">
        <v>0.3</v>
      </c>
      <c r="E16" s="6">
        <f t="shared" si="1"/>
        <v>12</v>
      </c>
      <c r="F16" s="6">
        <f t="shared" si="5"/>
        <v>12</v>
      </c>
      <c r="G16" s="19">
        <f t="shared" si="6"/>
        <v>0</v>
      </c>
      <c r="H16" s="29">
        <v>0</v>
      </c>
      <c r="I16" s="6">
        <v>0</v>
      </c>
      <c r="J16" s="29">
        <v>0</v>
      </c>
      <c r="K16" s="6">
        <v>12</v>
      </c>
      <c r="L16" s="29">
        <v>0</v>
      </c>
      <c r="M16" s="6">
        <f t="shared" si="7"/>
        <v>12</v>
      </c>
    </row>
    <row r="17" spans="1:13" x14ac:dyDescent="0.2">
      <c r="A17" s="5" t="s">
        <v>308</v>
      </c>
      <c r="B17" s="6">
        <f t="shared" si="0"/>
        <v>2.2999999999999998</v>
      </c>
      <c r="C17" s="6">
        <v>1.5</v>
      </c>
      <c r="D17" s="6">
        <v>0.8</v>
      </c>
      <c r="E17" s="6">
        <f t="shared" si="1"/>
        <v>27.599999999999998</v>
      </c>
      <c r="F17" s="6">
        <f t="shared" si="5"/>
        <v>28</v>
      </c>
      <c r="G17" s="19">
        <f t="shared" si="6"/>
        <v>0</v>
      </c>
      <c r="H17" s="6">
        <v>0</v>
      </c>
      <c r="I17" s="29">
        <v>0</v>
      </c>
      <c r="J17" s="29">
        <v>0</v>
      </c>
      <c r="K17" s="6">
        <v>28</v>
      </c>
      <c r="L17" s="6">
        <v>0</v>
      </c>
      <c r="M17" s="6">
        <f t="shared" si="7"/>
        <v>28</v>
      </c>
    </row>
    <row r="18" spans="1:13" ht="14.25" customHeight="1" x14ac:dyDescent="0.2">
      <c r="A18" s="5" t="s">
        <v>89</v>
      </c>
      <c r="B18" s="6">
        <f t="shared" si="0"/>
        <v>3.3</v>
      </c>
      <c r="C18" s="6">
        <v>2.8</v>
      </c>
      <c r="D18" s="6">
        <v>0.5</v>
      </c>
      <c r="E18" s="6">
        <f t="shared" si="1"/>
        <v>39.599999999999994</v>
      </c>
      <c r="F18" s="6">
        <f t="shared" si="5"/>
        <v>40</v>
      </c>
      <c r="G18" s="19">
        <f t="shared" si="6"/>
        <v>18</v>
      </c>
      <c r="H18" s="29">
        <v>0</v>
      </c>
      <c r="I18" s="6">
        <v>18</v>
      </c>
      <c r="J18" s="6">
        <v>10</v>
      </c>
      <c r="K18" s="6">
        <v>12</v>
      </c>
      <c r="L18" s="29">
        <v>0</v>
      </c>
      <c r="M18" s="6">
        <f t="shared" si="7"/>
        <v>12</v>
      </c>
    </row>
    <row r="19" spans="1:13" x14ac:dyDescent="0.2">
      <c r="A19" s="5" t="s">
        <v>90</v>
      </c>
      <c r="B19" s="6">
        <f t="shared" si="0"/>
        <v>2.5</v>
      </c>
      <c r="C19" s="6">
        <v>1.5</v>
      </c>
      <c r="D19" s="6">
        <v>1</v>
      </c>
      <c r="E19" s="6">
        <f t="shared" si="1"/>
        <v>30</v>
      </c>
      <c r="F19" s="6">
        <f t="shared" si="5"/>
        <v>30</v>
      </c>
      <c r="G19" s="19">
        <f t="shared" si="6"/>
        <v>0</v>
      </c>
      <c r="H19" s="29">
        <v>0</v>
      </c>
      <c r="I19" s="29">
        <v>0</v>
      </c>
      <c r="J19" s="29">
        <v>0</v>
      </c>
      <c r="K19" s="6">
        <v>20</v>
      </c>
      <c r="L19" s="6">
        <v>10</v>
      </c>
      <c r="M19" s="6">
        <f t="shared" si="7"/>
        <v>30</v>
      </c>
    </row>
    <row r="20" spans="1:13" x14ac:dyDescent="0.2">
      <c r="A20" s="5" t="s">
        <v>13</v>
      </c>
      <c r="B20" s="6">
        <f t="shared" si="0"/>
        <v>3.3</v>
      </c>
      <c r="C20" s="6">
        <v>2.8</v>
      </c>
      <c r="D20" s="6">
        <v>0.5</v>
      </c>
      <c r="E20" s="6">
        <f t="shared" si="1"/>
        <v>39.599999999999994</v>
      </c>
      <c r="F20" s="6">
        <f t="shared" si="5"/>
        <v>40</v>
      </c>
      <c r="G20" s="19">
        <f t="shared" si="6"/>
        <v>40</v>
      </c>
      <c r="H20" s="6">
        <v>40</v>
      </c>
      <c r="I20" s="6">
        <v>0</v>
      </c>
      <c r="J20" s="29">
        <v>0</v>
      </c>
      <c r="K20" s="29">
        <v>0</v>
      </c>
      <c r="L20" s="29">
        <v>0</v>
      </c>
      <c r="M20" s="6">
        <f t="shared" si="7"/>
        <v>0</v>
      </c>
    </row>
    <row r="21" spans="1:13" x14ac:dyDescent="0.2">
      <c r="A21" s="5" t="s">
        <v>14</v>
      </c>
      <c r="B21" s="6">
        <f t="shared" si="0"/>
        <v>3.3</v>
      </c>
      <c r="C21" s="6">
        <v>2.8</v>
      </c>
      <c r="D21" s="6">
        <v>0.5</v>
      </c>
      <c r="E21" s="6">
        <f t="shared" si="1"/>
        <v>39.599999999999994</v>
      </c>
      <c r="F21" s="6">
        <f t="shared" si="5"/>
        <v>40</v>
      </c>
      <c r="G21" s="19">
        <f t="shared" si="6"/>
        <v>40</v>
      </c>
      <c r="H21" s="6">
        <v>40</v>
      </c>
      <c r="I21" s="6">
        <v>0</v>
      </c>
      <c r="J21" s="29">
        <v>0</v>
      </c>
      <c r="K21" s="29">
        <v>0</v>
      </c>
      <c r="L21" s="29">
        <v>0</v>
      </c>
      <c r="M21" s="6">
        <f t="shared" si="7"/>
        <v>0</v>
      </c>
    </row>
    <row r="22" spans="1:13" x14ac:dyDescent="0.2">
      <c r="A22" s="5" t="s">
        <v>91</v>
      </c>
      <c r="B22" s="6">
        <f t="shared" si="0"/>
        <v>3.3</v>
      </c>
      <c r="C22" s="6">
        <v>2.8</v>
      </c>
      <c r="D22" s="6">
        <v>0.5</v>
      </c>
      <c r="E22" s="6">
        <f t="shared" si="1"/>
        <v>39.599999999999994</v>
      </c>
      <c r="F22" s="6">
        <f t="shared" si="5"/>
        <v>40</v>
      </c>
      <c r="G22" s="19">
        <f t="shared" si="6"/>
        <v>40</v>
      </c>
      <c r="H22" s="6">
        <v>40</v>
      </c>
      <c r="I22" s="29">
        <v>0</v>
      </c>
      <c r="J22" s="29">
        <v>0</v>
      </c>
      <c r="K22" s="29">
        <v>0</v>
      </c>
      <c r="L22" s="29">
        <v>0</v>
      </c>
      <c r="M22" s="6">
        <f t="shared" si="7"/>
        <v>0</v>
      </c>
    </row>
    <row r="23" spans="1:13" x14ac:dyDescent="0.2">
      <c r="A23" s="5" t="s">
        <v>85</v>
      </c>
      <c r="B23" s="6">
        <f>C23+D23</f>
        <v>1.7</v>
      </c>
      <c r="C23" s="6">
        <v>1.45</v>
      </c>
      <c r="D23" s="6">
        <v>0.25</v>
      </c>
      <c r="E23" s="6">
        <f t="shared" si="1"/>
        <v>20.399999999999999</v>
      </c>
      <c r="F23" s="6">
        <f>SUM(H23:L23)</f>
        <v>20</v>
      </c>
      <c r="G23" s="19">
        <f>+SUM(H23:I23)</f>
        <v>0</v>
      </c>
      <c r="H23" s="6">
        <v>0</v>
      </c>
      <c r="I23" s="29">
        <v>0</v>
      </c>
      <c r="J23" s="29">
        <v>0</v>
      </c>
      <c r="K23" s="29">
        <v>15</v>
      </c>
      <c r="L23" s="29">
        <v>5</v>
      </c>
      <c r="M23" s="6">
        <f>+SUM(K23:L23)</f>
        <v>20</v>
      </c>
    </row>
    <row r="25" spans="1:13" x14ac:dyDescent="0.2">
      <c r="A25" s="13" t="s">
        <v>16</v>
      </c>
      <c r="B25" s="14"/>
      <c r="C25" s="1"/>
      <c r="D25" s="1"/>
      <c r="E25" s="1"/>
      <c r="F25" s="1"/>
      <c r="G25" s="1"/>
      <c r="H25" s="1"/>
      <c r="I25" s="1"/>
      <c r="J25" s="1"/>
      <c r="K25" s="1"/>
      <c r="L25" s="1"/>
      <c r="M25" s="1"/>
    </row>
    <row r="26" spans="1:13" x14ac:dyDescent="0.2">
      <c r="B26" s="1" t="s">
        <v>2</v>
      </c>
      <c r="C26" s="1" t="s">
        <v>3</v>
      </c>
      <c r="D26" s="1" t="s">
        <v>4</v>
      </c>
      <c r="E26" s="1" t="s">
        <v>67</v>
      </c>
      <c r="F26" s="1" t="s">
        <v>5</v>
      </c>
      <c r="G26" s="1" t="s">
        <v>6</v>
      </c>
      <c r="H26" s="1" t="s">
        <v>7</v>
      </c>
      <c r="I26" s="1" t="s">
        <v>83</v>
      </c>
      <c r="J26" s="1" t="s">
        <v>8</v>
      </c>
      <c r="K26" s="1" t="s">
        <v>9</v>
      </c>
      <c r="L26" s="1" t="s">
        <v>10</v>
      </c>
      <c r="M26" s="1" t="s">
        <v>11</v>
      </c>
    </row>
    <row r="27" spans="1:13" x14ac:dyDescent="0.2">
      <c r="A27" s="5" t="s">
        <v>17</v>
      </c>
      <c r="B27" s="6">
        <f>C27+D27</f>
        <v>4.25</v>
      </c>
      <c r="C27" s="18">
        <v>3</v>
      </c>
      <c r="D27" s="18">
        <v>1.25</v>
      </c>
      <c r="E27" s="6">
        <f>B27*12</f>
        <v>51</v>
      </c>
      <c r="F27" s="6">
        <f>SUM(H27:L27)</f>
        <v>51</v>
      </c>
      <c r="G27" s="19">
        <f>+SUM(H27:I27)</f>
        <v>0</v>
      </c>
      <c r="H27" s="29">
        <v>0</v>
      </c>
      <c r="I27" s="18">
        <v>0</v>
      </c>
      <c r="J27" s="29">
        <v>0</v>
      </c>
      <c r="K27" s="18">
        <v>51</v>
      </c>
      <c r="L27" s="29">
        <v>0</v>
      </c>
      <c r="M27" s="6">
        <f>+SUM(K27:L27)</f>
        <v>51</v>
      </c>
    </row>
    <row r="28" spans="1:13" x14ac:dyDescent="0.2">
      <c r="A28" s="15" t="s">
        <v>320</v>
      </c>
      <c r="B28" s="6">
        <f>C28+D28</f>
        <v>3.5</v>
      </c>
      <c r="C28" s="20">
        <v>3</v>
      </c>
      <c r="D28" s="20">
        <v>0.5</v>
      </c>
      <c r="E28" s="6">
        <f>B28*12</f>
        <v>42</v>
      </c>
      <c r="F28" s="6">
        <f>SUM(H28:L28)</f>
        <v>42</v>
      </c>
      <c r="G28" s="19">
        <f>+SUM(H28:I28)</f>
        <v>32</v>
      </c>
      <c r="H28" s="20">
        <v>21</v>
      </c>
      <c r="I28" s="29">
        <v>11</v>
      </c>
      <c r="J28" s="29">
        <v>0</v>
      </c>
      <c r="K28" s="20">
        <v>10</v>
      </c>
      <c r="L28" s="29">
        <v>0</v>
      </c>
      <c r="M28" s="6">
        <f>+SUM(K28:L28)</f>
        <v>10</v>
      </c>
    </row>
    <row r="29" spans="1:13" x14ac:dyDescent="0.2">
      <c r="A29" s="15" t="s">
        <v>18</v>
      </c>
      <c r="B29" s="6">
        <f t="shared" ref="B29:B45" si="8">C29+D29</f>
        <v>4.25</v>
      </c>
      <c r="C29" s="20">
        <v>3</v>
      </c>
      <c r="D29" s="20">
        <v>1.25</v>
      </c>
      <c r="E29" s="6">
        <f t="shared" ref="E29:E45" si="9">B29*12</f>
        <v>51</v>
      </c>
      <c r="F29" s="6">
        <f t="shared" ref="F29:F45" si="10">SUM(H29:L29)</f>
        <v>51</v>
      </c>
      <c r="G29" s="19">
        <f t="shared" ref="G29:G35" si="11">+SUM(H29:I29)</f>
        <v>0</v>
      </c>
      <c r="H29" s="29">
        <v>0</v>
      </c>
      <c r="I29" s="20">
        <v>0</v>
      </c>
      <c r="J29" s="29">
        <v>0</v>
      </c>
      <c r="K29" s="20">
        <v>36</v>
      </c>
      <c r="L29" s="20">
        <v>15</v>
      </c>
      <c r="M29" s="6">
        <f t="shared" ref="M29:M35" si="12">+SUM(K29:L29)</f>
        <v>51</v>
      </c>
    </row>
    <row r="30" spans="1:13" x14ac:dyDescent="0.2">
      <c r="A30" s="15" t="s">
        <v>49</v>
      </c>
      <c r="B30" s="6">
        <f>C30+D30</f>
        <v>3.5</v>
      </c>
      <c r="C30" s="20">
        <v>3</v>
      </c>
      <c r="D30" s="20">
        <v>0.5</v>
      </c>
      <c r="E30" s="6">
        <f>B30*12</f>
        <v>42</v>
      </c>
      <c r="F30" s="6">
        <f>SUM(H30:L30)</f>
        <v>42</v>
      </c>
      <c r="G30" s="9">
        <f>+SUM(H30:I30)</f>
        <v>31</v>
      </c>
      <c r="H30" s="20">
        <v>31</v>
      </c>
      <c r="I30" s="30">
        <v>0</v>
      </c>
      <c r="J30" s="30">
        <v>0</v>
      </c>
      <c r="K30" s="20">
        <v>11</v>
      </c>
      <c r="L30" s="30">
        <v>0</v>
      </c>
      <c r="M30" s="10">
        <f>+SUM(K30:L30)</f>
        <v>11</v>
      </c>
    </row>
    <row r="31" spans="1:13" x14ac:dyDescent="0.2">
      <c r="A31" s="15" t="s">
        <v>19</v>
      </c>
      <c r="B31" s="6">
        <f>C31+D31</f>
        <v>4</v>
      </c>
      <c r="C31" s="20">
        <v>3</v>
      </c>
      <c r="D31" s="20">
        <v>1</v>
      </c>
      <c r="E31" s="6">
        <f>B31*12</f>
        <v>48</v>
      </c>
      <c r="F31" s="6">
        <f>SUM(H31:L31)</f>
        <v>48</v>
      </c>
      <c r="G31" s="19">
        <f>+SUM(H31:I31)</f>
        <v>0</v>
      </c>
      <c r="H31" s="29">
        <v>0</v>
      </c>
      <c r="I31" s="29">
        <v>0</v>
      </c>
      <c r="J31" s="29">
        <v>0</v>
      </c>
      <c r="K31" s="20">
        <v>21</v>
      </c>
      <c r="L31" s="20">
        <v>27</v>
      </c>
      <c r="M31" s="6">
        <f>+SUM(K31:L31)</f>
        <v>48</v>
      </c>
    </row>
    <row r="32" spans="1:13" x14ac:dyDescent="0.2">
      <c r="A32" s="15" t="s">
        <v>20</v>
      </c>
      <c r="B32" s="6">
        <f t="shared" si="8"/>
        <v>4</v>
      </c>
      <c r="C32" s="20">
        <v>3</v>
      </c>
      <c r="D32" s="20">
        <v>1</v>
      </c>
      <c r="E32" s="6">
        <f t="shared" si="9"/>
        <v>48</v>
      </c>
      <c r="F32" s="6">
        <f t="shared" si="10"/>
        <v>48</v>
      </c>
      <c r="G32" s="19">
        <f t="shared" si="11"/>
        <v>0</v>
      </c>
      <c r="H32" s="29">
        <v>0</v>
      </c>
      <c r="I32" s="29">
        <v>0</v>
      </c>
      <c r="J32" s="29">
        <v>0</v>
      </c>
      <c r="K32" s="20">
        <v>34</v>
      </c>
      <c r="L32" s="20">
        <v>14</v>
      </c>
      <c r="M32" s="6">
        <f t="shared" si="12"/>
        <v>48</v>
      </c>
    </row>
    <row r="33" spans="1:13" x14ac:dyDescent="0.2">
      <c r="A33" s="15" t="s">
        <v>21</v>
      </c>
      <c r="B33" s="6">
        <f t="shared" si="8"/>
        <v>4</v>
      </c>
      <c r="C33" s="20">
        <v>3</v>
      </c>
      <c r="D33" s="20">
        <v>1</v>
      </c>
      <c r="E33" s="6">
        <f t="shared" si="9"/>
        <v>48</v>
      </c>
      <c r="F33" s="6">
        <f t="shared" si="10"/>
        <v>48</v>
      </c>
      <c r="G33" s="19">
        <f t="shared" si="11"/>
        <v>12</v>
      </c>
      <c r="H33" s="20">
        <v>12</v>
      </c>
      <c r="I33" s="29">
        <v>0</v>
      </c>
      <c r="J33" s="29">
        <v>0</v>
      </c>
      <c r="K33" s="20">
        <v>24</v>
      </c>
      <c r="L33" s="20">
        <v>12</v>
      </c>
      <c r="M33" s="6">
        <f t="shared" si="12"/>
        <v>36</v>
      </c>
    </row>
    <row r="34" spans="1:13" x14ac:dyDescent="0.2">
      <c r="A34" s="15" t="s">
        <v>430</v>
      </c>
      <c r="B34" s="6">
        <f>C34+D34</f>
        <v>3.5</v>
      </c>
      <c r="C34" s="20">
        <v>3</v>
      </c>
      <c r="D34" s="20">
        <v>0.5</v>
      </c>
      <c r="E34" s="6">
        <f>B34*12</f>
        <v>42</v>
      </c>
      <c r="F34" s="6">
        <f>SUM(H34:L34)</f>
        <v>42</v>
      </c>
      <c r="G34" s="19">
        <f>+SUM(H34:I34)</f>
        <v>0</v>
      </c>
      <c r="H34" s="29">
        <v>0</v>
      </c>
      <c r="I34" s="29">
        <v>0</v>
      </c>
      <c r="J34" s="29">
        <v>4</v>
      </c>
      <c r="K34" s="20">
        <v>18</v>
      </c>
      <c r="L34" s="20">
        <v>20</v>
      </c>
      <c r="M34" s="6">
        <f>+SUM(K34:L34)</f>
        <v>38</v>
      </c>
    </row>
    <row r="35" spans="1:13" x14ac:dyDescent="0.2">
      <c r="A35" s="15" t="s">
        <v>22</v>
      </c>
      <c r="B35" s="6">
        <f t="shared" si="8"/>
        <v>3.75</v>
      </c>
      <c r="C35" s="20">
        <v>3</v>
      </c>
      <c r="D35" s="20">
        <v>0.75</v>
      </c>
      <c r="E35" s="6">
        <f t="shared" si="9"/>
        <v>45</v>
      </c>
      <c r="F35" s="6">
        <f t="shared" si="10"/>
        <v>45</v>
      </c>
      <c r="G35" s="19">
        <f t="shared" si="11"/>
        <v>27</v>
      </c>
      <c r="H35" s="20">
        <v>0</v>
      </c>
      <c r="I35" s="20">
        <v>27</v>
      </c>
      <c r="J35" s="29">
        <v>0</v>
      </c>
      <c r="K35" s="20">
        <v>18</v>
      </c>
      <c r="L35" s="29">
        <v>0</v>
      </c>
      <c r="M35" s="6">
        <f t="shared" si="12"/>
        <v>18</v>
      </c>
    </row>
    <row r="36" spans="1:13" x14ac:dyDescent="0.2">
      <c r="A36" s="15" t="s">
        <v>278</v>
      </c>
      <c r="B36" s="6">
        <f>C36+D36</f>
        <v>5</v>
      </c>
      <c r="C36" s="20">
        <v>3</v>
      </c>
      <c r="D36" s="20">
        <v>2</v>
      </c>
      <c r="E36" s="6">
        <f>B36*12</f>
        <v>60</v>
      </c>
      <c r="F36" s="6">
        <f>SUM(H36:L36)</f>
        <v>60</v>
      </c>
      <c r="G36" s="19">
        <f>+SUM(H36:I36)</f>
        <v>0</v>
      </c>
      <c r="H36" s="29">
        <v>0</v>
      </c>
      <c r="I36" s="29">
        <v>0</v>
      </c>
      <c r="J36" s="30">
        <v>18</v>
      </c>
      <c r="K36" s="20">
        <v>0</v>
      </c>
      <c r="L36" s="20">
        <v>42</v>
      </c>
      <c r="M36" s="6">
        <f>+SUM(K36:L36)</f>
        <v>42</v>
      </c>
    </row>
    <row r="37" spans="1:13" x14ac:dyDescent="0.2">
      <c r="A37" s="15" t="s">
        <v>276</v>
      </c>
      <c r="B37" s="6">
        <f t="shared" si="8"/>
        <v>3</v>
      </c>
      <c r="C37" s="20">
        <v>1.5</v>
      </c>
      <c r="D37" s="20">
        <v>1.5</v>
      </c>
      <c r="E37" s="6">
        <f t="shared" si="9"/>
        <v>36</v>
      </c>
      <c r="F37" s="6">
        <f t="shared" si="10"/>
        <v>36</v>
      </c>
      <c r="G37" s="19">
        <f>+SUM(H37:I37)</f>
        <v>0</v>
      </c>
      <c r="H37" s="29">
        <v>0</v>
      </c>
      <c r="I37" s="29">
        <v>0</v>
      </c>
      <c r="J37" s="29">
        <v>0</v>
      </c>
      <c r="K37" s="20">
        <v>18</v>
      </c>
      <c r="L37" s="20">
        <v>18</v>
      </c>
      <c r="M37" s="6">
        <f>+SUM(K37:L37)</f>
        <v>36</v>
      </c>
    </row>
    <row r="38" spans="1:13" x14ac:dyDescent="0.2">
      <c r="A38" s="15" t="s">
        <v>24</v>
      </c>
      <c r="B38" s="6">
        <f>C38+D38</f>
        <v>3.5</v>
      </c>
      <c r="C38" s="20">
        <v>3</v>
      </c>
      <c r="D38" s="20">
        <v>0.5</v>
      </c>
      <c r="E38" s="6">
        <f>B38*12</f>
        <v>42</v>
      </c>
      <c r="F38" s="6">
        <f>SUM(H38:L38)</f>
        <v>42</v>
      </c>
      <c r="G38" s="19">
        <f>+SUM(H38:I38)</f>
        <v>36</v>
      </c>
      <c r="H38" s="20">
        <v>36</v>
      </c>
      <c r="I38" s="29">
        <v>0</v>
      </c>
      <c r="J38" s="29">
        <v>0</v>
      </c>
      <c r="K38" s="20">
        <v>6</v>
      </c>
      <c r="L38" s="29">
        <v>0</v>
      </c>
      <c r="M38" s="6">
        <f>+SUM(K38:L38)</f>
        <v>6</v>
      </c>
    </row>
    <row r="39" spans="1:13" x14ac:dyDescent="0.2">
      <c r="A39" s="15" t="s">
        <v>23</v>
      </c>
      <c r="B39" s="6">
        <f t="shared" si="8"/>
        <v>4</v>
      </c>
      <c r="C39" s="20">
        <v>3</v>
      </c>
      <c r="D39" s="20">
        <v>1</v>
      </c>
      <c r="E39" s="6">
        <f t="shared" si="9"/>
        <v>48</v>
      </c>
      <c r="F39" s="6">
        <f t="shared" si="10"/>
        <v>48</v>
      </c>
      <c r="G39" s="19">
        <f t="shared" ref="G39:G45" si="13">+SUM(H39:I39)</f>
        <v>0</v>
      </c>
      <c r="H39" s="29">
        <v>0</v>
      </c>
      <c r="I39" s="29">
        <v>0</v>
      </c>
      <c r="J39" s="29">
        <v>0</v>
      </c>
      <c r="K39" s="20">
        <v>41</v>
      </c>
      <c r="L39" s="20">
        <v>7</v>
      </c>
      <c r="M39" s="6">
        <f t="shared" ref="M39:M45" si="14">+SUM(K39:L39)</f>
        <v>48</v>
      </c>
    </row>
    <row r="40" spans="1:13" x14ac:dyDescent="0.2">
      <c r="A40" s="15" t="s">
        <v>84</v>
      </c>
      <c r="B40" s="6">
        <f>C40+D40</f>
        <v>3.5</v>
      </c>
      <c r="C40" s="20">
        <v>3</v>
      </c>
      <c r="D40" s="20">
        <v>0.5</v>
      </c>
      <c r="E40" s="6">
        <f>B40*12</f>
        <v>42</v>
      </c>
      <c r="F40" s="6">
        <f>SUM(H40:L40)</f>
        <v>42</v>
      </c>
      <c r="G40" s="19">
        <f>+SUM(H40:I40)</f>
        <v>0</v>
      </c>
      <c r="H40" s="30">
        <v>0</v>
      </c>
      <c r="I40" s="30">
        <v>0</v>
      </c>
      <c r="J40" s="30">
        <v>0</v>
      </c>
      <c r="K40" s="20">
        <v>31</v>
      </c>
      <c r="L40" s="20">
        <v>11</v>
      </c>
      <c r="M40" s="6">
        <f t="shared" si="14"/>
        <v>42</v>
      </c>
    </row>
    <row r="41" spans="1:13" x14ac:dyDescent="0.2">
      <c r="A41" s="15" t="s">
        <v>51</v>
      </c>
      <c r="B41" s="6">
        <f t="shared" si="8"/>
        <v>4.25</v>
      </c>
      <c r="C41" s="20">
        <v>3</v>
      </c>
      <c r="D41" s="20">
        <v>1.25</v>
      </c>
      <c r="E41" s="6">
        <f t="shared" si="9"/>
        <v>51</v>
      </c>
      <c r="F41" s="6">
        <f t="shared" si="10"/>
        <v>51</v>
      </c>
      <c r="G41" s="19">
        <f>+SUM(H41:I41)</f>
        <v>0</v>
      </c>
      <c r="H41" s="29">
        <v>0</v>
      </c>
      <c r="I41" s="29">
        <v>0</v>
      </c>
      <c r="J41" s="29">
        <v>0</v>
      </c>
      <c r="K41" s="20">
        <v>33</v>
      </c>
      <c r="L41" s="20">
        <v>18</v>
      </c>
      <c r="M41" s="6">
        <f>+SUM(K41:L41)</f>
        <v>51</v>
      </c>
    </row>
    <row r="42" spans="1:13" x14ac:dyDescent="0.2">
      <c r="A42" s="15" t="s">
        <v>50</v>
      </c>
      <c r="B42" s="6">
        <f t="shared" si="8"/>
        <v>4</v>
      </c>
      <c r="C42" s="20">
        <v>3</v>
      </c>
      <c r="D42" s="20">
        <v>1</v>
      </c>
      <c r="E42" s="6">
        <f t="shared" si="9"/>
        <v>48</v>
      </c>
      <c r="F42" s="6">
        <f t="shared" si="10"/>
        <v>48</v>
      </c>
      <c r="G42" s="19">
        <f t="shared" si="13"/>
        <v>0</v>
      </c>
      <c r="H42" s="29">
        <v>0</v>
      </c>
      <c r="I42" s="29">
        <v>0</v>
      </c>
      <c r="J42" s="29">
        <v>0</v>
      </c>
      <c r="K42" s="20">
        <v>31</v>
      </c>
      <c r="L42" s="20">
        <v>17</v>
      </c>
      <c r="M42" s="6">
        <f t="shared" si="14"/>
        <v>48</v>
      </c>
    </row>
    <row r="43" spans="1:13" x14ac:dyDescent="0.2">
      <c r="A43" s="15" t="s">
        <v>279</v>
      </c>
      <c r="B43" s="6">
        <f>C43+D43</f>
        <v>4</v>
      </c>
      <c r="C43" s="20">
        <v>3</v>
      </c>
      <c r="D43" s="20">
        <v>1</v>
      </c>
      <c r="E43" s="6">
        <f>B43*12</f>
        <v>48</v>
      </c>
      <c r="F43" s="6">
        <f>SUM(H43:L43)</f>
        <v>48</v>
      </c>
      <c r="G43" s="19">
        <f>+SUM(H43:I43)</f>
        <v>0</v>
      </c>
      <c r="H43" s="30">
        <v>0</v>
      </c>
      <c r="I43" s="29">
        <v>0</v>
      </c>
      <c r="J43" s="20">
        <v>0</v>
      </c>
      <c r="K43" s="30">
        <v>24</v>
      </c>
      <c r="L43" s="29">
        <v>24</v>
      </c>
      <c r="M43" s="6">
        <f>+SUM(K43:L43)</f>
        <v>48</v>
      </c>
    </row>
    <row r="44" spans="1:13" x14ac:dyDescent="0.2">
      <c r="A44" s="15" t="s">
        <v>328</v>
      </c>
      <c r="B44" s="6">
        <f t="shared" si="8"/>
        <v>3.5</v>
      </c>
      <c r="C44" s="20">
        <v>1</v>
      </c>
      <c r="D44" s="20">
        <v>2.5</v>
      </c>
      <c r="E44" s="6">
        <f t="shared" si="9"/>
        <v>42</v>
      </c>
      <c r="F44" s="6">
        <f t="shared" si="10"/>
        <v>42</v>
      </c>
      <c r="G44" s="19">
        <f>+SUM(H44:I44)</f>
        <v>0</v>
      </c>
      <c r="H44" s="29">
        <v>0</v>
      </c>
      <c r="I44" s="29">
        <v>0</v>
      </c>
      <c r="J44" s="29">
        <v>15</v>
      </c>
      <c r="K44" s="20">
        <v>0</v>
      </c>
      <c r="L44" s="20">
        <v>27</v>
      </c>
      <c r="M44" s="6">
        <f t="shared" si="14"/>
        <v>27</v>
      </c>
    </row>
    <row r="45" spans="1:13" x14ac:dyDescent="0.2">
      <c r="A45" s="15" t="s">
        <v>63</v>
      </c>
      <c r="B45" s="6">
        <f t="shared" si="8"/>
        <v>3</v>
      </c>
      <c r="C45" s="20">
        <v>3</v>
      </c>
      <c r="D45" s="20">
        <v>0</v>
      </c>
      <c r="E45" s="6">
        <f t="shared" si="9"/>
        <v>36</v>
      </c>
      <c r="F45" s="6">
        <f t="shared" si="10"/>
        <v>36</v>
      </c>
      <c r="G45" s="19">
        <f t="shared" si="13"/>
        <v>0</v>
      </c>
      <c r="H45" s="29">
        <v>0</v>
      </c>
      <c r="I45" s="29">
        <v>0</v>
      </c>
      <c r="J45" s="20">
        <v>36</v>
      </c>
      <c r="K45" s="29">
        <v>0</v>
      </c>
      <c r="L45" s="29">
        <v>0</v>
      </c>
      <c r="M45" s="6">
        <f t="shared" si="14"/>
        <v>0</v>
      </c>
    </row>
    <row r="46" spans="1:13" x14ac:dyDescent="0.2">
      <c r="A46" s="217" t="s">
        <v>52</v>
      </c>
      <c r="B46" s="218"/>
      <c r="C46" s="218"/>
      <c r="D46" s="218"/>
      <c r="E46" s="218"/>
      <c r="F46" s="218"/>
      <c r="G46" s="218"/>
      <c r="H46" s="218"/>
      <c r="I46" s="218"/>
      <c r="J46" s="218"/>
      <c r="K46" s="218"/>
      <c r="L46" s="218"/>
      <c r="M46" s="219"/>
    </row>
    <row r="47" spans="1:13" x14ac:dyDescent="0.2">
      <c r="A47" s="15" t="s">
        <v>73</v>
      </c>
      <c r="B47" s="6">
        <f>C47+D47</f>
        <v>3</v>
      </c>
      <c r="C47" s="20">
        <v>3</v>
      </c>
      <c r="D47" s="20">
        <v>0</v>
      </c>
      <c r="E47" s="6">
        <f>B47*12</f>
        <v>36</v>
      </c>
      <c r="F47" s="6">
        <f>SUM(H47:L47)</f>
        <v>36</v>
      </c>
      <c r="G47" s="9">
        <f>+SUM(H47:I47)</f>
        <v>0</v>
      </c>
      <c r="H47" s="20">
        <v>0</v>
      </c>
      <c r="I47" s="30">
        <v>0</v>
      </c>
      <c r="J47" s="30">
        <v>0</v>
      </c>
      <c r="K47" s="20">
        <v>24</v>
      </c>
      <c r="L47" s="30">
        <v>12</v>
      </c>
      <c r="M47" s="10">
        <f>+SUM(K47:L47)</f>
        <v>36</v>
      </c>
    </row>
    <row r="48" spans="1:13" x14ac:dyDescent="0.2">
      <c r="A48" s="15" t="s">
        <v>277</v>
      </c>
      <c r="B48" s="6">
        <f>C48+D48</f>
        <v>3.5</v>
      </c>
      <c r="C48" s="20">
        <v>3</v>
      </c>
      <c r="D48" s="20">
        <v>0.5</v>
      </c>
      <c r="E48" s="6">
        <f>B48*12</f>
        <v>42</v>
      </c>
      <c r="F48" s="6">
        <f>SUM(H48:L48)</f>
        <v>42</v>
      </c>
      <c r="G48" s="9">
        <f>+SUM(H48:I48)</f>
        <v>0</v>
      </c>
      <c r="H48" s="20">
        <v>0</v>
      </c>
      <c r="I48" s="30">
        <v>0</v>
      </c>
      <c r="J48" s="30">
        <v>0</v>
      </c>
      <c r="K48" s="20">
        <v>21</v>
      </c>
      <c r="L48" s="30">
        <v>21</v>
      </c>
      <c r="M48" s="10">
        <f>+SUM(K48:L48)</f>
        <v>42</v>
      </c>
    </row>
    <row r="50" spans="1:13" x14ac:dyDescent="0.2">
      <c r="A50" s="13" t="s">
        <v>46</v>
      </c>
      <c r="B50" s="12"/>
      <c r="C50" s="1"/>
      <c r="D50" s="1"/>
      <c r="E50" s="1"/>
      <c r="F50" s="1"/>
      <c r="G50" s="1"/>
      <c r="H50" s="1"/>
      <c r="I50" s="1"/>
      <c r="J50" s="1"/>
      <c r="K50" s="1"/>
      <c r="L50" s="1"/>
      <c r="M50" s="1"/>
    </row>
    <row r="51" spans="1:13" x14ac:dyDescent="0.2">
      <c r="B51" s="1" t="s">
        <v>2</v>
      </c>
      <c r="C51" s="1" t="s">
        <v>3</v>
      </c>
      <c r="D51" s="1" t="s">
        <v>4</v>
      </c>
      <c r="E51" s="1" t="s">
        <v>67</v>
      </c>
      <c r="F51" s="1" t="s">
        <v>5</v>
      </c>
      <c r="G51" s="1" t="s">
        <v>6</v>
      </c>
      <c r="H51" s="1" t="s">
        <v>7</v>
      </c>
      <c r="I51" s="1" t="s">
        <v>83</v>
      </c>
      <c r="J51" s="1" t="s">
        <v>8</v>
      </c>
      <c r="K51" s="1" t="s">
        <v>9</v>
      </c>
      <c r="L51" s="1" t="s">
        <v>10</v>
      </c>
      <c r="M51" s="1" t="s">
        <v>11</v>
      </c>
    </row>
    <row r="52" spans="1:13" x14ac:dyDescent="0.2">
      <c r="A52" s="39" t="s">
        <v>53</v>
      </c>
      <c r="B52" s="6">
        <f>C52+D52</f>
        <v>7</v>
      </c>
      <c r="C52" s="40">
        <v>0</v>
      </c>
      <c r="D52" s="40">
        <v>7</v>
      </c>
      <c r="E52" s="6">
        <f>B52*12</f>
        <v>84</v>
      </c>
      <c r="F52" s="6">
        <f>SUM(H52:L52)</f>
        <v>84</v>
      </c>
      <c r="G52" s="41">
        <f>+SUM(H52:I52)</f>
        <v>0</v>
      </c>
      <c r="H52" s="40">
        <v>0</v>
      </c>
      <c r="I52" s="40">
        <v>0</v>
      </c>
      <c r="J52" s="40">
        <v>21</v>
      </c>
      <c r="K52" s="40">
        <v>0</v>
      </c>
      <c r="L52" s="40">
        <v>63</v>
      </c>
      <c r="M52" s="40">
        <f>+SUM(K52:L52)</f>
        <v>63</v>
      </c>
    </row>
    <row r="55" spans="1:13" x14ac:dyDescent="0.2">
      <c r="A55" s="13" t="s">
        <v>28</v>
      </c>
    </row>
    <row r="57" spans="1:13" x14ac:dyDescent="0.2">
      <c r="A57" s="3"/>
    </row>
    <row r="58" spans="1:13" x14ac:dyDescent="0.2">
      <c r="A58" s="5" t="s">
        <v>95</v>
      </c>
      <c r="B58" s="6">
        <f t="shared" ref="B58:B60" si="15">C58+D58</f>
        <v>3.75</v>
      </c>
      <c r="C58" s="18">
        <v>3</v>
      </c>
      <c r="D58" s="18">
        <v>0.75</v>
      </c>
      <c r="E58" s="6">
        <f t="shared" ref="E58:E60" si="16">B58*12</f>
        <v>45</v>
      </c>
      <c r="F58" s="6">
        <f t="shared" ref="F58:F60" si="17">SUM(H58:L58)</f>
        <v>45</v>
      </c>
      <c r="G58" s="19">
        <f t="shared" ref="G58:G60" si="18">+SUM(H58:I58)</f>
        <v>12</v>
      </c>
      <c r="H58" s="29">
        <v>12</v>
      </c>
      <c r="I58" s="29">
        <v>0</v>
      </c>
      <c r="J58" s="29">
        <v>0</v>
      </c>
      <c r="K58" s="29">
        <v>33</v>
      </c>
      <c r="L58" s="29">
        <v>0</v>
      </c>
      <c r="M58" s="6">
        <f t="shared" ref="M58:M60" si="19">+SUM(K58:L58)</f>
        <v>33</v>
      </c>
    </row>
    <row r="59" spans="1:13" x14ac:dyDescent="0.2">
      <c r="A59" s="15" t="s">
        <v>280</v>
      </c>
      <c r="B59" s="6">
        <v>3.25</v>
      </c>
      <c r="C59" s="20">
        <v>3</v>
      </c>
      <c r="D59" s="20">
        <v>0.75</v>
      </c>
      <c r="E59" s="6">
        <f t="shared" si="16"/>
        <v>39</v>
      </c>
      <c r="F59" s="6">
        <f t="shared" si="17"/>
        <v>39</v>
      </c>
      <c r="G59" s="19">
        <f t="shared" si="18"/>
        <v>0</v>
      </c>
      <c r="H59" s="30">
        <v>0</v>
      </c>
      <c r="I59" s="30">
        <v>0</v>
      </c>
      <c r="J59" s="30">
        <v>0</v>
      </c>
      <c r="K59" s="30">
        <v>27</v>
      </c>
      <c r="L59" s="30">
        <v>12</v>
      </c>
      <c r="M59" s="6">
        <f t="shared" si="19"/>
        <v>39</v>
      </c>
    </row>
    <row r="60" spans="1:13" x14ac:dyDescent="0.2">
      <c r="A60" s="15" t="s">
        <v>93</v>
      </c>
      <c r="B60" s="6">
        <f t="shared" si="15"/>
        <v>3.5</v>
      </c>
      <c r="C60" s="20">
        <v>3</v>
      </c>
      <c r="D60" s="20">
        <v>0.5</v>
      </c>
      <c r="E60" s="6">
        <f t="shared" si="16"/>
        <v>42</v>
      </c>
      <c r="F60" s="6">
        <f t="shared" si="17"/>
        <v>42</v>
      </c>
      <c r="G60" s="19">
        <f t="shared" si="18"/>
        <v>21</v>
      </c>
      <c r="H60" s="29">
        <v>21</v>
      </c>
      <c r="I60" s="29">
        <v>0</v>
      </c>
      <c r="J60" s="29">
        <v>0</v>
      </c>
      <c r="K60" s="20">
        <v>21</v>
      </c>
      <c r="L60" s="20">
        <v>0</v>
      </c>
      <c r="M60" s="6">
        <f t="shared" si="19"/>
        <v>21</v>
      </c>
    </row>
    <row r="61" spans="1:13" x14ac:dyDescent="0.2">
      <c r="A61" s="15" t="s">
        <v>77</v>
      </c>
      <c r="B61" s="6">
        <f t="shared" ref="B61:B76" si="20">C61+D61</f>
        <v>3.5</v>
      </c>
      <c r="C61" s="20">
        <v>3</v>
      </c>
      <c r="D61" s="20">
        <v>0.5</v>
      </c>
      <c r="E61" s="6">
        <f t="shared" ref="E61:E76" si="21">B61*12</f>
        <v>42</v>
      </c>
      <c r="F61" s="6">
        <f t="shared" ref="F61:F76" si="22">SUM(H61:L61)</f>
        <v>42</v>
      </c>
      <c r="G61" s="19">
        <f t="shared" ref="G61:G76" si="23">+SUM(H61:I61)</f>
        <v>14</v>
      </c>
      <c r="H61" s="20">
        <v>0</v>
      </c>
      <c r="I61" s="20">
        <v>14</v>
      </c>
      <c r="J61" s="20">
        <v>0</v>
      </c>
      <c r="K61" s="20">
        <v>14</v>
      </c>
      <c r="L61" s="20">
        <v>14</v>
      </c>
      <c r="M61" s="6">
        <f t="shared" ref="M61:M76" si="24">+SUM(K61:L61)</f>
        <v>28</v>
      </c>
    </row>
    <row r="62" spans="1:13" x14ac:dyDescent="0.2">
      <c r="A62" s="15" t="s">
        <v>74</v>
      </c>
      <c r="B62" s="6">
        <f t="shared" si="20"/>
        <v>3</v>
      </c>
      <c r="C62" s="20">
        <v>3</v>
      </c>
      <c r="D62" s="20">
        <v>0</v>
      </c>
      <c r="E62" s="6">
        <f t="shared" si="21"/>
        <v>36</v>
      </c>
      <c r="F62" s="6">
        <f t="shared" si="22"/>
        <v>36</v>
      </c>
      <c r="G62" s="19">
        <f t="shared" si="23"/>
        <v>9</v>
      </c>
      <c r="H62" s="20">
        <v>9</v>
      </c>
      <c r="I62" s="20">
        <v>0</v>
      </c>
      <c r="J62" s="20">
        <v>0</v>
      </c>
      <c r="K62" s="20">
        <v>18</v>
      </c>
      <c r="L62" s="20">
        <v>9</v>
      </c>
      <c r="M62" s="6">
        <f t="shared" si="24"/>
        <v>27</v>
      </c>
    </row>
    <row r="63" spans="1:13" x14ac:dyDescent="0.2">
      <c r="A63" s="15" t="s">
        <v>92</v>
      </c>
      <c r="B63" s="6">
        <f>C63+D63</f>
        <v>3.5</v>
      </c>
      <c r="C63" s="20">
        <v>3</v>
      </c>
      <c r="D63" s="20">
        <v>0.5</v>
      </c>
      <c r="E63" s="6">
        <f>B63*12</f>
        <v>42</v>
      </c>
      <c r="F63" s="6">
        <f>SUM(H63:L63)</f>
        <v>42</v>
      </c>
      <c r="G63" s="19">
        <f>+SUM(H63:I63)</f>
        <v>11</v>
      </c>
      <c r="H63" s="20">
        <v>11</v>
      </c>
      <c r="I63" s="20">
        <v>0</v>
      </c>
      <c r="J63" s="20">
        <v>0</v>
      </c>
      <c r="K63" s="20">
        <v>20</v>
      </c>
      <c r="L63" s="20">
        <v>11</v>
      </c>
      <c r="M63" s="6">
        <f>+SUM(K63:L63)</f>
        <v>31</v>
      </c>
    </row>
    <row r="64" spans="1:13" x14ac:dyDescent="0.2">
      <c r="A64" s="15" t="s">
        <v>76</v>
      </c>
      <c r="B64" s="6">
        <f t="shared" si="20"/>
        <v>3.25</v>
      </c>
      <c r="C64" s="20">
        <v>3</v>
      </c>
      <c r="D64" s="20">
        <v>0.25</v>
      </c>
      <c r="E64" s="6">
        <f t="shared" si="21"/>
        <v>39</v>
      </c>
      <c r="F64" s="6">
        <f t="shared" si="22"/>
        <v>39</v>
      </c>
      <c r="G64" s="19">
        <f t="shared" si="23"/>
        <v>0</v>
      </c>
      <c r="H64" s="20">
        <v>0</v>
      </c>
      <c r="I64" s="20">
        <v>0</v>
      </c>
      <c r="J64" s="20">
        <v>0</v>
      </c>
      <c r="K64" s="20">
        <v>15</v>
      </c>
      <c r="L64" s="20">
        <v>24</v>
      </c>
      <c r="M64" s="6">
        <f t="shared" si="24"/>
        <v>39</v>
      </c>
    </row>
    <row r="65" spans="1:13" x14ac:dyDescent="0.2">
      <c r="A65" s="15" t="s">
        <v>401</v>
      </c>
      <c r="B65" s="6">
        <f t="shared" si="20"/>
        <v>4</v>
      </c>
      <c r="C65" s="20">
        <v>3</v>
      </c>
      <c r="D65" s="20">
        <v>1</v>
      </c>
      <c r="E65" s="6">
        <f t="shared" si="21"/>
        <v>48</v>
      </c>
      <c r="F65" s="6">
        <f t="shared" si="22"/>
        <v>48</v>
      </c>
      <c r="G65" s="19">
        <f t="shared" si="23"/>
        <v>0</v>
      </c>
      <c r="H65" s="20">
        <v>0</v>
      </c>
      <c r="I65" s="20">
        <v>0</v>
      </c>
      <c r="J65" s="20">
        <v>0</v>
      </c>
      <c r="K65" s="20">
        <v>30</v>
      </c>
      <c r="L65" s="20">
        <v>18</v>
      </c>
      <c r="M65" s="6">
        <f t="shared" si="24"/>
        <v>48</v>
      </c>
    </row>
    <row r="66" spans="1:13" x14ac:dyDescent="0.2">
      <c r="A66" s="15" t="s">
        <v>335</v>
      </c>
      <c r="B66" s="6">
        <f t="shared" si="20"/>
        <v>3.5</v>
      </c>
      <c r="C66" s="20">
        <v>3</v>
      </c>
      <c r="D66" s="20">
        <v>0.5</v>
      </c>
      <c r="E66" s="6">
        <f t="shared" si="21"/>
        <v>42</v>
      </c>
      <c r="F66" s="6">
        <f t="shared" si="22"/>
        <v>42</v>
      </c>
      <c r="G66" s="19">
        <f t="shared" si="23"/>
        <v>0</v>
      </c>
      <c r="H66" s="20">
        <v>0</v>
      </c>
      <c r="I66" s="20">
        <v>0</v>
      </c>
      <c r="J66" s="20">
        <v>0</v>
      </c>
      <c r="K66" s="20">
        <v>22</v>
      </c>
      <c r="L66" s="20">
        <v>20</v>
      </c>
      <c r="M66" s="6">
        <f t="shared" si="24"/>
        <v>42</v>
      </c>
    </row>
    <row r="67" spans="1:13" x14ac:dyDescent="0.2">
      <c r="A67" s="15" t="s">
        <v>402</v>
      </c>
      <c r="B67" s="6">
        <f t="shared" si="20"/>
        <v>3.5</v>
      </c>
      <c r="C67" s="20">
        <v>3</v>
      </c>
      <c r="D67" s="20">
        <v>0.5</v>
      </c>
      <c r="E67" s="6">
        <f t="shared" si="21"/>
        <v>42</v>
      </c>
      <c r="F67" s="6">
        <f t="shared" si="22"/>
        <v>42</v>
      </c>
      <c r="G67" s="19">
        <f t="shared" si="23"/>
        <v>0</v>
      </c>
      <c r="H67" s="43">
        <v>0</v>
      </c>
      <c r="I67" s="43">
        <v>0</v>
      </c>
      <c r="J67" s="43">
        <v>0</v>
      </c>
      <c r="K67" s="43">
        <v>16</v>
      </c>
      <c r="L67" s="43">
        <v>26</v>
      </c>
      <c r="M67" s="6">
        <f t="shared" si="24"/>
        <v>42</v>
      </c>
    </row>
    <row r="68" spans="1:13" x14ac:dyDescent="0.2">
      <c r="A68" s="15" t="s">
        <v>29</v>
      </c>
      <c r="B68" s="6">
        <f t="shared" si="20"/>
        <v>3.25</v>
      </c>
      <c r="C68" s="20">
        <v>3</v>
      </c>
      <c r="D68" s="20">
        <v>0.25</v>
      </c>
      <c r="E68" s="6">
        <f t="shared" si="21"/>
        <v>39</v>
      </c>
      <c r="F68" s="6">
        <f t="shared" si="22"/>
        <v>39</v>
      </c>
      <c r="G68" s="19">
        <f t="shared" si="23"/>
        <v>0</v>
      </c>
      <c r="H68" s="20">
        <v>0</v>
      </c>
      <c r="I68" s="20">
        <v>0</v>
      </c>
      <c r="J68" s="20">
        <v>0</v>
      </c>
      <c r="K68" s="20">
        <v>21</v>
      </c>
      <c r="L68" s="20">
        <v>18</v>
      </c>
      <c r="M68" s="6">
        <f t="shared" si="24"/>
        <v>39</v>
      </c>
    </row>
    <row r="69" spans="1:13" x14ac:dyDescent="0.2">
      <c r="A69" s="15" t="s">
        <v>30</v>
      </c>
      <c r="B69" s="6">
        <f t="shared" si="20"/>
        <v>3.5</v>
      </c>
      <c r="C69" s="20">
        <v>3</v>
      </c>
      <c r="D69" s="20">
        <v>0.5</v>
      </c>
      <c r="E69" s="6">
        <f t="shared" si="21"/>
        <v>42</v>
      </c>
      <c r="F69" s="6">
        <f t="shared" si="22"/>
        <v>42</v>
      </c>
      <c r="G69" s="19">
        <f t="shared" si="23"/>
        <v>0</v>
      </c>
      <c r="H69" s="30">
        <v>0</v>
      </c>
      <c r="I69" s="30">
        <v>0</v>
      </c>
      <c r="J69" s="30">
        <v>0</v>
      </c>
      <c r="K69" s="20">
        <v>11</v>
      </c>
      <c r="L69" s="20">
        <v>31</v>
      </c>
      <c r="M69" s="6">
        <f t="shared" si="24"/>
        <v>42</v>
      </c>
    </row>
    <row r="70" spans="1:13" x14ac:dyDescent="0.2">
      <c r="A70" s="15" t="s">
        <v>309</v>
      </c>
      <c r="B70" s="6">
        <f t="shared" si="20"/>
        <v>3.5</v>
      </c>
      <c r="C70" s="20">
        <v>3</v>
      </c>
      <c r="D70" s="20">
        <v>0.5</v>
      </c>
      <c r="E70" s="6">
        <f t="shared" si="21"/>
        <v>42</v>
      </c>
      <c r="F70" s="6">
        <f t="shared" si="22"/>
        <v>42</v>
      </c>
      <c r="G70" s="19">
        <f t="shared" si="23"/>
        <v>0</v>
      </c>
      <c r="H70" s="30">
        <v>0</v>
      </c>
      <c r="I70" s="30">
        <v>0</v>
      </c>
      <c r="J70" s="30">
        <v>0</v>
      </c>
      <c r="K70" s="20">
        <v>21</v>
      </c>
      <c r="L70" s="20">
        <v>21</v>
      </c>
      <c r="M70" s="6">
        <f t="shared" si="24"/>
        <v>42</v>
      </c>
    </row>
    <row r="71" spans="1:13" x14ac:dyDescent="0.2">
      <c r="A71" s="15" t="s">
        <v>100</v>
      </c>
      <c r="B71" s="6">
        <f>C71+D71</f>
        <v>3.5</v>
      </c>
      <c r="C71" s="20">
        <v>3</v>
      </c>
      <c r="D71" s="20">
        <v>0.5</v>
      </c>
      <c r="E71" s="6">
        <f>B71*12</f>
        <v>42</v>
      </c>
      <c r="F71" s="6">
        <f>SUM(H71:L71)</f>
        <v>42</v>
      </c>
      <c r="G71" s="19">
        <f>+SUM(H71:I71)</f>
        <v>0</v>
      </c>
      <c r="H71" s="30">
        <v>0</v>
      </c>
      <c r="I71" s="30">
        <v>0</v>
      </c>
      <c r="J71" s="30">
        <v>0</v>
      </c>
      <c r="K71" s="20">
        <v>31</v>
      </c>
      <c r="L71" s="20">
        <v>11</v>
      </c>
      <c r="M71" s="6">
        <f>+SUM(K71:L71)</f>
        <v>42</v>
      </c>
    </row>
    <row r="72" spans="1:13" x14ac:dyDescent="0.2">
      <c r="A72" s="15" t="s">
        <v>98</v>
      </c>
      <c r="B72" s="6">
        <v>3</v>
      </c>
      <c r="C72" s="20">
        <v>3</v>
      </c>
      <c r="D72" s="20">
        <v>0</v>
      </c>
      <c r="E72" s="6">
        <v>36</v>
      </c>
      <c r="F72" s="6">
        <f>SUM(H72:L72)</f>
        <v>36</v>
      </c>
      <c r="G72" s="19">
        <f>+SUM(H72:I72)</f>
        <v>0</v>
      </c>
      <c r="H72" s="30">
        <v>0</v>
      </c>
      <c r="I72" s="30">
        <v>0</v>
      </c>
      <c r="J72" s="30">
        <v>0</v>
      </c>
      <c r="K72" s="20">
        <v>26</v>
      </c>
      <c r="L72" s="20">
        <v>10</v>
      </c>
      <c r="M72" s="6">
        <f>+SUM(K72:L72)</f>
        <v>36</v>
      </c>
    </row>
    <row r="73" spans="1:13" x14ac:dyDescent="0.2">
      <c r="A73" s="15" t="s">
        <v>281</v>
      </c>
      <c r="B73" s="6">
        <f t="shared" ref="B73:B74" si="25">C73+D73</f>
        <v>3.5</v>
      </c>
      <c r="C73" s="20">
        <v>3</v>
      </c>
      <c r="D73" s="20">
        <v>0.5</v>
      </c>
      <c r="E73" s="6">
        <f t="shared" ref="E73:E74" si="26">B73*12</f>
        <v>42</v>
      </c>
      <c r="F73" s="6">
        <f t="shared" ref="F73:F74" si="27">SUM(H73:L73)</f>
        <v>42</v>
      </c>
      <c r="G73" s="19">
        <f t="shared" ref="G73:G74" si="28">+SUM(H73:I73)</f>
        <v>0</v>
      </c>
      <c r="H73" s="30">
        <v>0</v>
      </c>
      <c r="I73" s="30">
        <v>0</v>
      </c>
      <c r="J73" s="30">
        <v>0</v>
      </c>
      <c r="K73" s="20">
        <v>31</v>
      </c>
      <c r="L73" s="20">
        <v>11</v>
      </c>
      <c r="M73" s="6">
        <f t="shared" ref="M73:M74" si="29">+SUM(K73:L73)</f>
        <v>42</v>
      </c>
    </row>
    <row r="74" spans="1:13" x14ac:dyDescent="0.2">
      <c r="A74" s="15" t="s">
        <v>310</v>
      </c>
      <c r="B74" s="6">
        <f t="shared" si="25"/>
        <v>3.5</v>
      </c>
      <c r="C74" s="20">
        <v>3</v>
      </c>
      <c r="D74" s="20">
        <v>0.5</v>
      </c>
      <c r="E74" s="6">
        <f t="shared" si="26"/>
        <v>42</v>
      </c>
      <c r="F74" s="6">
        <f t="shared" si="27"/>
        <v>42</v>
      </c>
      <c r="G74" s="19">
        <f t="shared" si="28"/>
        <v>0</v>
      </c>
      <c r="H74" s="30">
        <v>0</v>
      </c>
      <c r="I74" s="30">
        <v>0</v>
      </c>
      <c r="J74" s="30">
        <v>9</v>
      </c>
      <c r="K74" s="20">
        <v>16</v>
      </c>
      <c r="L74" s="20">
        <v>17</v>
      </c>
      <c r="M74" s="6">
        <f t="shared" si="29"/>
        <v>33</v>
      </c>
    </row>
    <row r="75" spans="1:13" x14ac:dyDescent="0.2">
      <c r="A75" s="15" t="s">
        <v>282</v>
      </c>
      <c r="B75" s="6">
        <f t="shared" ref="B75" si="30">C75+D75</f>
        <v>3</v>
      </c>
      <c r="C75" s="20">
        <v>3</v>
      </c>
      <c r="D75" s="20">
        <v>0</v>
      </c>
      <c r="E75" s="6">
        <f t="shared" ref="E75" si="31">B75*12</f>
        <v>36</v>
      </c>
      <c r="F75" s="6">
        <f t="shared" ref="F75" si="32">SUM(H75:L75)</f>
        <v>36</v>
      </c>
      <c r="G75" s="19">
        <f t="shared" ref="G75" si="33">+SUM(H75:I75)</f>
        <v>0</v>
      </c>
      <c r="H75" s="30">
        <v>0</v>
      </c>
      <c r="I75" s="30">
        <v>0</v>
      </c>
      <c r="J75" s="30">
        <v>0</v>
      </c>
      <c r="K75" s="20">
        <v>24</v>
      </c>
      <c r="L75" s="20">
        <v>12</v>
      </c>
      <c r="M75" s="6">
        <f t="shared" ref="M75" si="34">+SUM(K75:L75)</f>
        <v>36</v>
      </c>
    </row>
    <row r="76" spans="1:13" x14ac:dyDescent="0.2">
      <c r="A76" s="68" t="s">
        <v>64</v>
      </c>
      <c r="B76" s="6">
        <f t="shared" si="20"/>
        <v>3.5</v>
      </c>
      <c r="C76" s="40">
        <v>0</v>
      </c>
      <c r="D76" s="40">
        <v>3.5</v>
      </c>
      <c r="E76" s="6">
        <f t="shared" si="21"/>
        <v>42</v>
      </c>
      <c r="F76" s="6">
        <f t="shared" si="22"/>
        <v>42</v>
      </c>
      <c r="G76" s="19">
        <f t="shared" si="23"/>
        <v>0</v>
      </c>
      <c r="H76" s="40">
        <v>0</v>
      </c>
      <c r="I76" s="40">
        <v>0</v>
      </c>
      <c r="J76" s="40">
        <v>0</v>
      </c>
      <c r="K76" s="40">
        <v>21</v>
      </c>
      <c r="L76" s="40">
        <v>21</v>
      </c>
      <c r="M76" s="6">
        <f t="shared" si="24"/>
        <v>42</v>
      </c>
    </row>
    <row r="77" spans="1:13" x14ac:dyDescent="0.2">
      <c r="A77" s="15" t="s">
        <v>66</v>
      </c>
      <c r="B77" s="6">
        <f>C77+D77</f>
        <v>3</v>
      </c>
      <c r="C77" s="20">
        <v>3</v>
      </c>
      <c r="D77" s="20">
        <v>0</v>
      </c>
      <c r="E77" s="6">
        <f>B77*12</f>
        <v>36</v>
      </c>
      <c r="F77" s="6">
        <f>SUM(H77:L77)</f>
        <v>36</v>
      </c>
      <c r="G77" s="19">
        <f>+SUM(H77:I77)</f>
        <v>0</v>
      </c>
      <c r="H77" s="20">
        <v>0</v>
      </c>
      <c r="I77" s="20">
        <v>0</v>
      </c>
      <c r="J77" s="20">
        <v>0</v>
      </c>
      <c r="K77" s="20">
        <v>24</v>
      </c>
      <c r="L77" s="20">
        <v>12</v>
      </c>
      <c r="M77" s="6">
        <f>+SUM(K77:L77)</f>
        <v>36</v>
      </c>
    </row>
    <row r="78" spans="1:13" x14ac:dyDescent="0.2">
      <c r="A78" s="36" t="s">
        <v>65</v>
      </c>
      <c r="B78" s="6">
        <f>C78+D78</f>
        <v>3</v>
      </c>
      <c r="C78" s="20">
        <v>3</v>
      </c>
      <c r="D78" s="20">
        <v>0</v>
      </c>
      <c r="E78" s="6">
        <f>B78*12</f>
        <v>36</v>
      </c>
      <c r="F78" s="6">
        <f>SUM(H78:L78)</f>
        <v>36</v>
      </c>
      <c r="G78" s="19">
        <f>+SUM(H78:I78)</f>
        <v>0</v>
      </c>
      <c r="H78" s="20">
        <v>0</v>
      </c>
      <c r="I78" s="20">
        <v>0</v>
      </c>
      <c r="J78" s="20">
        <v>0</v>
      </c>
      <c r="K78" s="20">
        <v>24</v>
      </c>
      <c r="L78" s="20">
        <v>12</v>
      </c>
      <c r="M78" s="6">
        <f>+SUM(K78:L78)</f>
        <v>36</v>
      </c>
    </row>
    <row r="79" spans="1:13" x14ac:dyDescent="0.2">
      <c r="A79" s="220"/>
      <c r="B79" s="221"/>
      <c r="C79" s="222"/>
      <c r="D79" s="222"/>
      <c r="E79" s="222"/>
      <c r="F79" s="222"/>
      <c r="G79" s="222"/>
      <c r="H79" s="222"/>
      <c r="I79" s="222"/>
      <c r="J79" s="222"/>
      <c r="K79" s="222"/>
      <c r="L79" s="222"/>
      <c r="M79" s="222"/>
    </row>
    <row r="80" spans="1:13" x14ac:dyDescent="0.2">
      <c r="A80" s="36" t="s">
        <v>99</v>
      </c>
      <c r="B80" s="6">
        <f>C80+D80</f>
        <v>3.5</v>
      </c>
      <c r="C80" s="37">
        <v>3</v>
      </c>
      <c r="D80" s="37">
        <v>0.5</v>
      </c>
      <c r="E80" s="6">
        <f t="shared" ref="E80:E87" si="35">B80*12</f>
        <v>42</v>
      </c>
      <c r="F80" s="6">
        <f t="shared" ref="F80:F87" si="36">SUM(H80:L80)</f>
        <v>42</v>
      </c>
      <c r="G80" s="38">
        <f t="shared" ref="G80:G87" si="37">+SUM(H80:I80)</f>
        <v>0</v>
      </c>
      <c r="H80" s="37">
        <v>0</v>
      </c>
      <c r="I80" s="37">
        <v>0</v>
      </c>
      <c r="J80" s="83">
        <v>21</v>
      </c>
      <c r="K80" s="83">
        <v>21</v>
      </c>
      <c r="L80" s="83">
        <v>0</v>
      </c>
      <c r="M80" s="49">
        <f t="shared" ref="M80:M87" si="38">+SUM(K80:L80)</f>
        <v>21</v>
      </c>
    </row>
    <row r="81" spans="1:13" x14ac:dyDescent="0.2">
      <c r="A81" s="36" t="s">
        <v>96</v>
      </c>
      <c r="B81" s="6">
        <f>C81+D81</f>
        <v>7</v>
      </c>
      <c r="C81" s="37">
        <v>3.5</v>
      </c>
      <c r="D81" s="37">
        <v>3.5</v>
      </c>
      <c r="E81" s="6">
        <f t="shared" si="35"/>
        <v>84</v>
      </c>
      <c r="F81" s="6">
        <f t="shared" si="36"/>
        <v>84</v>
      </c>
      <c r="G81" s="38">
        <f t="shared" si="37"/>
        <v>0</v>
      </c>
      <c r="H81" s="37">
        <v>0</v>
      </c>
      <c r="I81" s="37">
        <v>0</v>
      </c>
      <c r="J81" s="83">
        <v>42</v>
      </c>
      <c r="K81" s="83">
        <v>0</v>
      </c>
      <c r="L81" s="83">
        <v>42</v>
      </c>
      <c r="M81" s="49">
        <f t="shared" si="38"/>
        <v>42</v>
      </c>
    </row>
    <row r="82" spans="1:13" x14ac:dyDescent="0.2">
      <c r="A82" s="36" t="s">
        <v>97</v>
      </c>
      <c r="B82" s="6">
        <f>C82+D82</f>
        <v>4.5</v>
      </c>
      <c r="C82" s="37">
        <v>1</v>
      </c>
      <c r="D82" s="37">
        <v>3.5</v>
      </c>
      <c r="E82" s="6">
        <f t="shared" si="35"/>
        <v>54</v>
      </c>
      <c r="F82" s="6">
        <f t="shared" si="36"/>
        <v>54</v>
      </c>
      <c r="G82" s="38">
        <f t="shared" si="37"/>
        <v>0</v>
      </c>
      <c r="H82" s="37">
        <v>0</v>
      </c>
      <c r="I82" s="37">
        <v>0</v>
      </c>
      <c r="J82" s="83">
        <v>27</v>
      </c>
      <c r="K82" s="83">
        <v>0</v>
      </c>
      <c r="L82" s="83">
        <v>27</v>
      </c>
      <c r="M82" s="49">
        <f t="shared" si="38"/>
        <v>27</v>
      </c>
    </row>
    <row r="83" spans="1:13" x14ac:dyDescent="0.2">
      <c r="A83" s="15" t="s">
        <v>70</v>
      </c>
      <c r="B83" s="6">
        <f t="shared" ref="B83:B93" si="39">C83+D83</f>
        <v>3</v>
      </c>
      <c r="C83" s="20">
        <v>3</v>
      </c>
      <c r="D83" s="20">
        <v>0</v>
      </c>
      <c r="E83" s="6">
        <f t="shared" si="35"/>
        <v>36</v>
      </c>
      <c r="F83" s="6">
        <f t="shared" si="36"/>
        <v>36</v>
      </c>
      <c r="G83" s="19">
        <f t="shared" si="37"/>
        <v>36</v>
      </c>
      <c r="H83" s="20">
        <v>36</v>
      </c>
      <c r="I83" s="20">
        <v>0</v>
      </c>
      <c r="J83" s="20">
        <v>0</v>
      </c>
      <c r="K83" s="20">
        <v>0</v>
      </c>
      <c r="L83" s="20">
        <v>0</v>
      </c>
      <c r="M83" s="6">
        <f t="shared" si="38"/>
        <v>0</v>
      </c>
    </row>
    <row r="84" spans="1:13" x14ac:dyDescent="0.2">
      <c r="A84" s="15" t="s">
        <v>379</v>
      </c>
      <c r="B84" s="6">
        <f t="shared" si="39"/>
        <v>3</v>
      </c>
      <c r="C84" s="20">
        <v>3</v>
      </c>
      <c r="D84" s="20">
        <v>0</v>
      </c>
      <c r="E84" s="6">
        <f t="shared" si="35"/>
        <v>36</v>
      </c>
      <c r="F84" s="6">
        <f t="shared" si="36"/>
        <v>36</v>
      </c>
      <c r="G84" s="19">
        <f t="shared" si="37"/>
        <v>0</v>
      </c>
      <c r="H84" s="20">
        <v>0</v>
      </c>
      <c r="I84" s="20">
        <v>0</v>
      </c>
      <c r="J84" s="20">
        <v>0</v>
      </c>
      <c r="K84" s="20">
        <v>24</v>
      </c>
      <c r="L84" s="20">
        <v>12</v>
      </c>
      <c r="M84" s="6">
        <f t="shared" si="38"/>
        <v>36</v>
      </c>
    </row>
    <row r="85" spans="1:13" x14ac:dyDescent="0.2">
      <c r="A85" s="15" t="s">
        <v>71</v>
      </c>
      <c r="B85" s="6">
        <f t="shared" si="39"/>
        <v>4</v>
      </c>
      <c r="C85" s="20">
        <v>3</v>
      </c>
      <c r="D85" s="20">
        <v>1</v>
      </c>
      <c r="E85" s="6">
        <f t="shared" si="35"/>
        <v>48</v>
      </c>
      <c r="F85" s="6">
        <f t="shared" si="36"/>
        <v>48</v>
      </c>
      <c r="G85" s="19">
        <f t="shared" si="37"/>
        <v>0</v>
      </c>
      <c r="H85" s="20">
        <v>0</v>
      </c>
      <c r="I85" s="20">
        <v>0</v>
      </c>
      <c r="J85" s="20">
        <v>0</v>
      </c>
      <c r="K85" s="20">
        <v>22</v>
      </c>
      <c r="L85" s="20">
        <v>26</v>
      </c>
      <c r="M85" s="6">
        <f t="shared" si="38"/>
        <v>48</v>
      </c>
    </row>
    <row r="86" spans="1:13" x14ac:dyDescent="0.2">
      <c r="A86" s="15" t="s">
        <v>75</v>
      </c>
      <c r="B86" s="6">
        <f>C86+D86</f>
        <v>3</v>
      </c>
      <c r="C86" s="20">
        <v>3</v>
      </c>
      <c r="D86" s="20">
        <v>0</v>
      </c>
      <c r="E86" s="6">
        <f t="shared" si="35"/>
        <v>36</v>
      </c>
      <c r="F86" s="6">
        <f t="shared" si="36"/>
        <v>36</v>
      </c>
      <c r="G86" s="19">
        <f t="shared" si="37"/>
        <v>0</v>
      </c>
      <c r="H86" s="20">
        <v>0</v>
      </c>
      <c r="I86" s="20">
        <v>0</v>
      </c>
      <c r="J86" s="20">
        <v>0</v>
      </c>
      <c r="K86" s="20">
        <v>24</v>
      </c>
      <c r="L86" s="20">
        <v>12</v>
      </c>
      <c r="M86" s="6">
        <f t="shared" si="38"/>
        <v>36</v>
      </c>
    </row>
    <row r="87" spans="1:13" x14ac:dyDescent="0.2">
      <c r="A87" s="36" t="s">
        <v>380</v>
      </c>
      <c r="B87" s="6">
        <f t="shared" si="39"/>
        <v>3</v>
      </c>
      <c r="C87" s="37">
        <v>3</v>
      </c>
      <c r="D87" s="37">
        <v>0</v>
      </c>
      <c r="E87" s="37">
        <f t="shared" si="35"/>
        <v>36</v>
      </c>
      <c r="F87" s="37">
        <f t="shared" si="36"/>
        <v>36</v>
      </c>
      <c r="G87" s="37">
        <f t="shared" si="37"/>
        <v>0</v>
      </c>
      <c r="H87" s="37">
        <v>0</v>
      </c>
      <c r="I87" s="37">
        <v>0</v>
      </c>
      <c r="J87" s="37">
        <v>0</v>
      </c>
      <c r="K87" s="37">
        <v>24</v>
      </c>
      <c r="L87" s="37">
        <v>12</v>
      </c>
      <c r="M87" s="37">
        <f t="shared" si="38"/>
        <v>36</v>
      </c>
    </row>
    <row r="88" spans="1:13" x14ac:dyDescent="0.2">
      <c r="A88" s="36" t="s">
        <v>382</v>
      </c>
      <c r="B88" s="6">
        <f t="shared" ref="B88" si="40">C88+D88</f>
        <v>3</v>
      </c>
      <c r="C88" s="37">
        <v>3</v>
      </c>
      <c r="D88" s="37">
        <v>0</v>
      </c>
      <c r="E88" s="37">
        <f t="shared" ref="E88" si="41">B88*12</f>
        <v>36</v>
      </c>
      <c r="F88" s="37">
        <f t="shared" ref="F88" si="42">SUM(H88:L88)</f>
        <v>36</v>
      </c>
      <c r="G88" s="37">
        <f t="shared" ref="G88" si="43">+SUM(H88:I88)</f>
        <v>0</v>
      </c>
      <c r="H88" s="37">
        <v>0</v>
      </c>
      <c r="I88" s="37">
        <v>0</v>
      </c>
      <c r="J88" s="37">
        <v>0</v>
      </c>
      <c r="K88" s="37">
        <v>36</v>
      </c>
      <c r="L88" s="37">
        <v>0</v>
      </c>
      <c r="M88" s="37">
        <f t="shared" ref="M88" si="44">+SUM(K88:L88)</f>
        <v>36</v>
      </c>
    </row>
    <row r="89" spans="1:13" x14ac:dyDescent="0.2">
      <c r="A89" s="15" t="s">
        <v>336</v>
      </c>
      <c r="B89" s="6">
        <f t="shared" si="39"/>
        <v>3</v>
      </c>
      <c r="C89" s="20">
        <v>3</v>
      </c>
      <c r="D89" s="20">
        <v>0</v>
      </c>
      <c r="E89" s="6">
        <f t="shared" ref="E89:E90" si="45">B89*12</f>
        <v>36</v>
      </c>
      <c r="F89" s="6">
        <f t="shared" ref="F89:F90" si="46">SUM(H89:L89)</f>
        <v>36</v>
      </c>
      <c r="G89" s="19">
        <f t="shared" ref="G89:G90" si="47">+SUM(H89:I89)</f>
        <v>0</v>
      </c>
      <c r="H89" s="20">
        <v>0</v>
      </c>
      <c r="I89" s="20">
        <v>0</v>
      </c>
      <c r="J89" s="20">
        <v>0</v>
      </c>
      <c r="K89" s="20">
        <v>24</v>
      </c>
      <c r="L89" s="20">
        <v>12</v>
      </c>
      <c r="M89" s="6">
        <f t="shared" ref="M89:M90" si="48">+SUM(K89:L89)</f>
        <v>36</v>
      </c>
    </row>
    <row r="90" spans="1:13" x14ac:dyDescent="0.2">
      <c r="A90" s="15" t="s">
        <v>94</v>
      </c>
      <c r="B90" s="6">
        <f t="shared" si="39"/>
        <v>3</v>
      </c>
      <c r="C90" s="20">
        <v>3</v>
      </c>
      <c r="D90" s="20">
        <v>0</v>
      </c>
      <c r="E90" s="6">
        <f t="shared" si="45"/>
        <v>36</v>
      </c>
      <c r="F90" s="6">
        <f t="shared" si="46"/>
        <v>36</v>
      </c>
      <c r="G90" s="19">
        <f t="shared" si="47"/>
        <v>10</v>
      </c>
      <c r="H90" s="20">
        <v>10</v>
      </c>
      <c r="I90" s="20">
        <v>0</v>
      </c>
      <c r="J90" s="20">
        <v>0</v>
      </c>
      <c r="K90" s="20">
        <v>14</v>
      </c>
      <c r="L90" s="20">
        <v>12</v>
      </c>
      <c r="M90" s="6">
        <f t="shared" si="48"/>
        <v>26</v>
      </c>
    </row>
    <row r="91" spans="1:13" x14ac:dyDescent="0.2">
      <c r="A91" s="15" t="s">
        <v>72</v>
      </c>
      <c r="B91" s="6">
        <f t="shared" si="39"/>
        <v>3</v>
      </c>
      <c r="C91" s="20">
        <v>3</v>
      </c>
      <c r="D91" s="20">
        <v>0</v>
      </c>
      <c r="E91" s="6">
        <f t="shared" ref="E91:E97" si="49">B91*12</f>
        <v>36</v>
      </c>
      <c r="F91" s="6">
        <f t="shared" ref="F91:F97" si="50">SUM(H91:L91)</f>
        <v>36</v>
      </c>
      <c r="G91" s="19">
        <f t="shared" ref="G91:G97" si="51">+SUM(H91:I91)</f>
        <v>0</v>
      </c>
      <c r="H91" s="20">
        <v>0</v>
      </c>
      <c r="I91" s="20">
        <v>0</v>
      </c>
      <c r="J91" s="20">
        <v>0</v>
      </c>
      <c r="K91" s="20">
        <v>24</v>
      </c>
      <c r="L91" s="20">
        <v>12</v>
      </c>
      <c r="M91" s="6">
        <f t="shared" ref="M91:M97" si="52">+SUM(K91:L91)</f>
        <v>36</v>
      </c>
    </row>
    <row r="92" spans="1:13" x14ac:dyDescent="0.2">
      <c r="A92" s="36" t="s">
        <v>69</v>
      </c>
      <c r="B92" s="6">
        <f t="shared" si="39"/>
        <v>3</v>
      </c>
      <c r="C92" s="20">
        <v>3</v>
      </c>
      <c r="D92" s="20">
        <v>0</v>
      </c>
      <c r="E92" s="6">
        <f t="shared" si="49"/>
        <v>36</v>
      </c>
      <c r="F92" s="6">
        <f t="shared" si="50"/>
        <v>36</v>
      </c>
      <c r="G92" s="9">
        <f t="shared" si="51"/>
        <v>0</v>
      </c>
      <c r="H92" s="20">
        <v>0</v>
      </c>
      <c r="I92" s="20">
        <v>0</v>
      </c>
      <c r="J92" s="20">
        <v>0</v>
      </c>
      <c r="K92" s="20">
        <v>24</v>
      </c>
      <c r="L92" s="20">
        <v>12</v>
      </c>
      <c r="M92" s="10">
        <f t="shared" si="52"/>
        <v>36</v>
      </c>
    </row>
    <row r="93" spans="1:13" x14ac:dyDescent="0.2">
      <c r="A93" s="15" t="s">
        <v>394</v>
      </c>
      <c r="B93" s="6">
        <f t="shared" si="39"/>
        <v>3</v>
      </c>
      <c r="C93" s="20">
        <v>3</v>
      </c>
      <c r="D93" s="20">
        <v>0</v>
      </c>
      <c r="E93" s="6">
        <f t="shared" si="49"/>
        <v>36</v>
      </c>
      <c r="F93" s="6">
        <f t="shared" si="50"/>
        <v>36</v>
      </c>
      <c r="G93" s="19">
        <f t="shared" si="51"/>
        <v>18</v>
      </c>
      <c r="H93" s="20">
        <v>0</v>
      </c>
      <c r="I93" s="20">
        <v>18</v>
      </c>
      <c r="J93" s="20">
        <v>0</v>
      </c>
      <c r="K93" s="20">
        <v>9</v>
      </c>
      <c r="L93" s="20">
        <v>9</v>
      </c>
      <c r="M93" s="6">
        <f t="shared" si="52"/>
        <v>18</v>
      </c>
    </row>
    <row r="94" spans="1:13" x14ac:dyDescent="0.2">
      <c r="A94" s="15" t="s">
        <v>381</v>
      </c>
      <c r="B94" s="6">
        <f t="shared" ref="B94" si="53">C94+D94</f>
        <v>3</v>
      </c>
      <c r="C94" s="20">
        <v>3</v>
      </c>
      <c r="D94" s="20">
        <v>0</v>
      </c>
      <c r="E94" s="6">
        <f t="shared" ref="E94" si="54">B94*12</f>
        <v>36</v>
      </c>
      <c r="F94" s="6">
        <f t="shared" ref="F94" si="55">SUM(H94:L94)</f>
        <v>36</v>
      </c>
      <c r="G94" s="19">
        <f t="shared" ref="G94" si="56">+SUM(H94:I94)</f>
        <v>0</v>
      </c>
      <c r="H94" s="20">
        <v>0</v>
      </c>
      <c r="I94" s="20">
        <v>0</v>
      </c>
      <c r="J94" s="20">
        <v>0</v>
      </c>
      <c r="K94" s="20">
        <v>18</v>
      </c>
      <c r="L94" s="20">
        <v>18</v>
      </c>
      <c r="M94" s="6">
        <f t="shared" ref="M94" si="57">+SUM(K94:L94)</f>
        <v>36</v>
      </c>
    </row>
    <row r="95" spans="1:13" x14ac:dyDescent="0.2">
      <c r="A95" s="15" t="s">
        <v>68</v>
      </c>
      <c r="B95" s="6">
        <f>C95+D95</f>
        <v>3.5</v>
      </c>
      <c r="C95" s="20">
        <v>3</v>
      </c>
      <c r="D95" s="20">
        <v>0.5</v>
      </c>
      <c r="E95" s="6">
        <f t="shared" si="49"/>
        <v>42</v>
      </c>
      <c r="F95" s="6">
        <f t="shared" si="50"/>
        <v>42</v>
      </c>
      <c r="G95" s="19">
        <f t="shared" si="51"/>
        <v>18</v>
      </c>
      <c r="H95" s="20">
        <v>0</v>
      </c>
      <c r="I95" s="20">
        <v>18</v>
      </c>
      <c r="J95" s="20">
        <v>0</v>
      </c>
      <c r="K95" s="20">
        <v>24</v>
      </c>
      <c r="L95" s="20">
        <v>0</v>
      </c>
      <c r="M95" s="6">
        <f t="shared" si="52"/>
        <v>24</v>
      </c>
    </row>
    <row r="96" spans="1:13" x14ac:dyDescent="0.2">
      <c r="A96" s="15" t="s">
        <v>327</v>
      </c>
      <c r="B96" s="6">
        <f>C96+D96</f>
        <v>4.5</v>
      </c>
      <c r="C96" s="20">
        <v>3</v>
      </c>
      <c r="D96" s="20">
        <v>1.5</v>
      </c>
      <c r="E96" s="6">
        <f t="shared" si="49"/>
        <v>54</v>
      </c>
      <c r="F96" s="6">
        <f t="shared" si="50"/>
        <v>54</v>
      </c>
      <c r="G96" s="19">
        <f t="shared" si="51"/>
        <v>14</v>
      </c>
      <c r="H96" s="20">
        <v>0</v>
      </c>
      <c r="I96" s="20">
        <v>14</v>
      </c>
      <c r="J96" s="20">
        <v>0</v>
      </c>
      <c r="K96" s="20">
        <v>26</v>
      </c>
      <c r="L96" s="20">
        <v>14</v>
      </c>
      <c r="M96" s="6">
        <f t="shared" si="52"/>
        <v>40</v>
      </c>
    </row>
    <row r="97" spans="1:13" x14ac:dyDescent="0.2">
      <c r="A97" s="15" t="s">
        <v>326</v>
      </c>
      <c r="B97" s="6">
        <f t="shared" ref="B97" si="58">C97+D97</f>
        <v>4</v>
      </c>
      <c r="C97" s="20">
        <v>3</v>
      </c>
      <c r="D97" s="20">
        <v>1</v>
      </c>
      <c r="E97" s="6">
        <f t="shared" si="49"/>
        <v>48</v>
      </c>
      <c r="F97" s="6">
        <f t="shared" si="50"/>
        <v>48</v>
      </c>
      <c r="G97" s="19">
        <f t="shared" si="51"/>
        <v>0</v>
      </c>
      <c r="H97" s="43">
        <v>0</v>
      </c>
      <c r="I97" s="43">
        <v>0</v>
      </c>
      <c r="J97" s="43">
        <v>0</v>
      </c>
      <c r="K97" s="43">
        <v>22</v>
      </c>
      <c r="L97" s="43">
        <v>26</v>
      </c>
      <c r="M97" s="6">
        <f t="shared" si="52"/>
        <v>48</v>
      </c>
    </row>
  </sheetData>
  <mergeCells count="2">
    <mergeCell ref="A46:M46"/>
    <mergeCell ref="A79:M79"/>
  </mergeCells>
  <phoneticPr fontId="8" type="noConversion"/>
  <conditionalFormatting sqref="E8:E23 E89:E97">
    <cfRule type="expression" dxfId="17" priority="1" stopIfTrue="1">
      <formula>IF(E8=F8,FALSE,TRUE)</formula>
    </cfRule>
  </conditionalFormatting>
  <conditionalFormatting sqref="E27:E28">
    <cfRule type="expression" dxfId="16" priority="13" stopIfTrue="1">
      <formula>IF(E27=F27,FALSE,TRUE)</formula>
    </cfRule>
  </conditionalFormatting>
  <conditionalFormatting sqref="E29:E30 E45 E47:E48 E52">
    <cfRule type="expression" dxfId="15" priority="59" stopIfTrue="1">
      <formula>IF(E29=F29,FALSE,TRUE)</formula>
    </cfRule>
  </conditionalFormatting>
  <conditionalFormatting sqref="E31">
    <cfRule type="expression" dxfId="14" priority="33" stopIfTrue="1">
      <formula>IF(E31=F31,FALSE,TRUE)</formula>
    </cfRule>
  </conditionalFormatting>
  <conditionalFormatting sqref="E32:E39 E41:E43 E58:E59 E61:E64 E69:E71">
    <cfRule type="expression" dxfId="13" priority="4" stopIfTrue="1">
      <formula>IF(E32=F32,FALSE,TRUE)</formula>
    </cfRule>
  </conditionalFormatting>
  <conditionalFormatting sqref="E40">
    <cfRule type="expression" dxfId="12" priority="42" stopIfTrue="1">
      <formula>IF(E40=F40,FALSE,TRUE)</formula>
    </cfRule>
  </conditionalFormatting>
  <conditionalFormatting sqref="E44">
    <cfRule type="expression" dxfId="11" priority="41" stopIfTrue="1">
      <formula>IF(E44=F44,FALSE,TRUE)</formula>
    </cfRule>
  </conditionalFormatting>
  <conditionalFormatting sqref="E60">
    <cfRule type="expression" dxfId="10" priority="40" stopIfTrue="1">
      <formula>IF(E60=F60,FALSE,TRUE)</formula>
    </cfRule>
  </conditionalFormatting>
  <conditionalFormatting sqref="E65">
    <cfRule type="expression" dxfId="9" priority="7" stopIfTrue="1">
      <formula>IF(E65=F65,FALSE,TRUE)</formula>
    </cfRule>
  </conditionalFormatting>
  <conditionalFormatting sqref="E66:E67">
    <cfRule type="expression" dxfId="8" priority="2" stopIfTrue="1">
      <formula>IF(E66=F66,FALSE,TRUE)</formula>
    </cfRule>
  </conditionalFormatting>
  <conditionalFormatting sqref="E68">
    <cfRule type="expression" dxfId="7" priority="37" stopIfTrue="1">
      <formula>IF(E68=F68,FALSE,TRUE)</formula>
    </cfRule>
  </conditionalFormatting>
  <conditionalFormatting sqref="E72">
    <cfRule type="expression" dxfId="6" priority="29" stopIfTrue="1">
      <formula>IF(E72=F72,FALSE,TRUE)</formula>
    </cfRule>
  </conditionalFormatting>
  <conditionalFormatting sqref="E73:E78">
    <cfRule type="expression" dxfId="5" priority="8" stopIfTrue="1">
      <formula>IF(E73=F73,FALSE,TRUE)</formula>
    </cfRule>
  </conditionalFormatting>
  <conditionalFormatting sqref="E80">
    <cfRule type="expression" dxfId="4" priority="10" stopIfTrue="1">
      <formula>IF(E80=F80,FALSE,TRUE)</formula>
    </cfRule>
  </conditionalFormatting>
  <conditionalFormatting sqref="E81">
    <cfRule type="expression" dxfId="3" priority="12" stopIfTrue="1">
      <formula>IF(E81=F81,FALSE,TRUE)</formula>
    </cfRule>
  </conditionalFormatting>
  <conditionalFormatting sqref="E82">
    <cfRule type="expression" dxfId="2" priority="11" stopIfTrue="1">
      <formula>IF(E82=F82,FALSE,TRUE)</formula>
    </cfRule>
  </conditionalFormatting>
  <conditionalFormatting sqref="E83:E86">
    <cfRule type="expression" dxfId="1" priority="27" stopIfTrue="1">
      <formula>IF(E83=F83,FALSE,TRUE)</formula>
    </cfRule>
  </conditionalFormatting>
  <conditionalFormatting sqref="E84 E86">
    <cfRule type="expression" dxfId="0" priority="30" stopIfTrue="1">
      <formula>IF(E84=F84,FALSE,TRUE)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2 M52 G52 G47:J48 G41:J41 M39 G92:G93 M92:M93 K47:L47 G39 M42 M47:M48 M45 G45 M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2DCE-EB9E-4C27-B267-84CA1BB1DD32}">
  <sheetPr>
    <tabColor theme="7" tint="-0.499984740745262"/>
  </sheetPr>
  <dimension ref="A1:N110"/>
  <sheetViews>
    <sheetView topLeftCell="A42" workbookViewId="0">
      <selection activeCell="B64" sqref="B64"/>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2.28515625" customWidth="1"/>
    <col min="9" max="9" width="1.140625" customWidth="1"/>
    <col min="11" max="11" width="16.85546875" customWidth="1"/>
    <col min="12" max="12" width="37.28515625" customWidth="1"/>
    <col min="13" max="13" width="14.28515625" customWidth="1"/>
    <col min="14" max="14" width="45.7109375" customWidth="1"/>
  </cols>
  <sheetData>
    <row r="1" spans="1:9" ht="28.5" customHeight="1" thickTop="1" thickBot="1" x14ac:dyDescent="0.35">
      <c r="A1" s="92"/>
      <c r="B1" s="231" t="s">
        <v>272</v>
      </c>
      <c r="C1" s="232"/>
      <c r="D1" s="232"/>
      <c r="E1" s="232"/>
      <c r="F1" s="232"/>
      <c r="G1" s="232"/>
      <c r="H1" s="233"/>
      <c r="I1" s="92"/>
    </row>
    <row r="2" spans="1:9" ht="14.25" thickTop="1" thickBot="1" x14ac:dyDescent="0.25">
      <c r="A2" s="92"/>
      <c r="B2" s="234"/>
      <c r="C2" s="235"/>
      <c r="D2" s="235"/>
      <c r="E2" s="235"/>
      <c r="F2" s="235"/>
      <c r="G2" s="235"/>
      <c r="H2" s="236"/>
      <c r="I2" s="92"/>
    </row>
    <row r="3" spans="1:9" ht="30.75" customHeight="1" thickTop="1" thickBot="1" x14ac:dyDescent="0.3">
      <c r="A3" s="92"/>
      <c r="B3" s="237" t="s">
        <v>104</v>
      </c>
      <c r="C3" s="238"/>
      <c r="D3" s="238"/>
      <c r="E3" s="238"/>
      <c r="F3" s="238"/>
      <c r="G3" s="238"/>
      <c r="H3" s="239"/>
      <c r="I3" s="92"/>
    </row>
    <row r="4" spans="1:9" ht="20.25" thickTop="1" thickBot="1" x14ac:dyDescent="0.35">
      <c r="A4" s="92"/>
      <c r="B4" s="93" t="s">
        <v>105</v>
      </c>
      <c r="C4" s="94"/>
      <c r="D4" s="94"/>
      <c r="E4" s="95"/>
      <c r="F4" s="95"/>
      <c r="G4" s="92"/>
      <c r="H4" s="96"/>
      <c r="I4" s="92"/>
    </row>
    <row r="5" spans="1:9" ht="20.100000000000001" hidden="1" customHeight="1" outlineLevel="1" thickTop="1" thickBot="1" x14ac:dyDescent="0.3">
      <c r="A5" s="92"/>
      <c r="B5" s="97" t="s">
        <v>106</v>
      </c>
      <c r="C5" s="98"/>
      <c r="D5" s="99" t="s">
        <v>107</v>
      </c>
      <c r="E5" s="100" t="s">
        <v>108</v>
      </c>
      <c r="F5" s="100" t="s">
        <v>109</v>
      </c>
      <c r="G5" s="100" t="s">
        <v>110</v>
      </c>
      <c r="H5" s="101" t="s">
        <v>111</v>
      </c>
      <c r="I5" s="92"/>
    </row>
    <row r="6" spans="1:9" ht="20.100000000000001" hidden="1" customHeight="1" outlineLevel="1" thickBot="1" x14ac:dyDescent="0.3">
      <c r="A6" s="92"/>
      <c r="B6" s="102" t="s">
        <v>301</v>
      </c>
      <c r="C6" s="103" t="s">
        <v>302</v>
      </c>
      <c r="D6" s="104"/>
      <c r="E6" s="105" t="s">
        <v>116</v>
      </c>
      <c r="F6" s="106">
        <v>3.5</v>
      </c>
      <c r="G6" s="103" t="s">
        <v>113</v>
      </c>
      <c r="H6" s="107"/>
      <c r="I6" s="92"/>
    </row>
    <row r="7" spans="1:9" ht="20.100000000000001" hidden="1" customHeight="1" outlineLevel="1" thickTop="1" x14ac:dyDescent="0.25">
      <c r="A7" s="92"/>
      <c r="B7" s="102" t="s">
        <v>303</v>
      </c>
      <c r="C7" s="103" t="s">
        <v>304</v>
      </c>
      <c r="D7" s="104"/>
      <c r="E7" s="105" t="s">
        <v>112</v>
      </c>
      <c r="F7" s="106">
        <v>2</v>
      </c>
      <c r="G7" s="103"/>
      <c r="H7" s="107"/>
      <c r="I7" s="92"/>
    </row>
    <row r="8" spans="1:9" ht="20.100000000000001" hidden="1" customHeight="1" outlineLevel="1" thickTop="1" x14ac:dyDescent="0.25">
      <c r="A8" s="92"/>
      <c r="B8" s="102" t="s">
        <v>305</v>
      </c>
      <c r="C8" s="103" t="s">
        <v>306</v>
      </c>
      <c r="D8" s="104"/>
      <c r="E8" s="105" t="s">
        <v>127</v>
      </c>
      <c r="F8" s="106">
        <v>3.5</v>
      </c>
      <c r="G8" s="103"/>
      <c r="H8" s="107"/>
      <c r="I8" s="92"/>
    </row>
    <row r="9" spans="1:9" ht="20.100000000000001" hidden="1" customHeight="1" outlineLevel="1" thickTop="1" x14ac:dyDescent="0.25">
      <c r="A9" s="92"/>
      <c r="B9" s="108" t="s">
        <v>114</v>
      </c>
      <c r="C9" s="109" t="s">
        <v>115</v>
      </c>
      <c r="D9" s="110"/>
      <c r="E9" s="111" t="s">
        <v>116</v>
      </c>
      <c r="F9" s="112">
        <v>3.3</v>
      </c>
      <c r="G9" s="109"/>
      <c r="H9" s="113"/>
      <c r="I9" s="92"/>
    </row>
    <row r="10" spans="1:9" ht="20.100000000000001" hidden="1" customHeight="1" outlineLevel="1" thickTop="1" x14ac:dyDescent="0.25">
      <c r="A10" s="92"/>
      <c r="B10" s="108" t="s">
        <v>117</v>
      </c>
      <c r="C10" s="109" t="s">
        <v>118</v>
      </c>
      <c r="D10" s="110"/>
      <c r="E10" s="111" t="s">
        <v>116</v>
      </c>
      <c r="F10" s="112">
        <v>3.3</v>
      </c>
      <c r="G10" s="109"/>
      <c r="H10" s="113"/>
      <c r="I10" s="92"/>
    </row>
    <row r="11" spans="1:9" ht="20.100000000000001" hidden="1" customHeight="1" outlineLevel="1" thickTop="1" x14ac:dyDescent="0.25">
      <c r="A11" s="92"/>
      <c r="B11" s="114" t="s">
        <v>265</v>
      </c>
      <c r="C11" s="109" t="s">
        <v>120</v>
      </c>
      <c r="D11" s="110"/>
      <c r="E11" s="111" t="s">
        <v>229</v>
      </c>
      <c r="F11" s="112">
        <v>3.3</v>
      </c>
      <c r="G11" s="109" t="s">
        <v>113</v>
      </c>
      <c r="H11" s="169" t="s">
        <v>119</v>
      </c>
      <c r="I11" s="92"/>
    </row>
    <row r="12" spans="1:9" ht="20.100000000000001" hidden="1" customHeight="1" outlineLevel="1" thickTop="1" x14ac:dyDescent="0.25">
      <c r="A12" s="92"/>
      <c r="B12" s="108" t="s">
        <v>121</v>
      </c>
      <c r="C12" s="109" t="s">
        <v>122</v>
      </c>
      <c r="D12" s="110"/>
      <c r="E12" s="111" t="s">
        <v>112</v>
      </c>
      <c r="F12" s="112">
        <v>3.3</v>
      </c>
      <c r="G12" s="109"/>
      <c r="H12" s="113"/>
      <c r="I12" s="92"/>
    </row>
    <row r="13" spans="1:9" ht="20.100000000000001" hidden="1" customHeight="1" outlineLevel="1" thickTop="1" x14ac:dyDescent="0.25">
      <c r="A13" s="92"/>
      <c r="B13" s="108" t="s">
        <v>123</v>
      </c>
      <c r="C13" s="109" t="s">
        <v>124</v>
      </c>
      <c r="D13" s="110"/>
      <c r="E13" s="111" t="s">
        <v>116</v>
      </c>
      <c r="F13" s="112">
        <v>3.3</v>
      </c>
      <c r="G13" s="109" t="s">
        <v>113</v>
      </c>
      <c r="H13" s="113"/>
      <c r="I13" s="92"/>
    </row>
    <row r="14" spans="1:9" ht="20.100000000000001" hidden="1" customHeight="1" outlineLevel="1" thickTop="1" x14ac:dyDescent="0.25">
      <c r="A14" s="92"/>
      <c r="B14" s="108" t="s">
        <v>125</v>
      </c>
      <c r="C14" s="109" t="s">
        <v>126</v>
      </c>
      <c r="D14" s="110"/>
      <c r="E14" s="111" t="s">
        <v>127</v>
      </c>
      <c r="F14" s="112">
        <v>3.3</v>
      </c>
      <c r="G14" s="109" t="s">
        <v>113</v>
      </c>
      <c r="H14" s="113"/>
      <c r="I14" s="92"/>
    </row>
    <row r="15" spans="1:9" ht="20.100000000000001" hidden="1" customHeight="1" outlineLevel="1" thickTop="1" x14ac:dyDescent="0.25">
      <c r="A15" s="92"/>
      <c r="B15" s="108" t="s">
        <v>128</v>
      </c>
      <c r="C15" s="109" t="s">
        <v>129</v>
      </c>
      <c r="D15" s="110"/>
      <c r="E15" s="111" t="s">
        <v>127</v>
      </c>
      <c r="F15" s="112">
        <v>3.3</v>
      </c>
      <c r="G15" s="109"/>
      <c r="H15" s="113"/>
      <c r="I15" s="92"/>
    </row>
    <row r="16" spans="1:9" ht="20.100000000000001" hidden="1" customHeight="1" outlineLevel="1" thickTop="1" x14ac:dyDescent="0.25">
      <c r="A16" s="92"/>
      <c r="B16" s="108" t="s">
        <v>130</v>
      </c>
      <c r="C16" s="109" t="s">
        <v>131</v>
      </c>
      <c r="D16" s="110"/>
      <c r="E16" s="111" t="s">
        <v>127</v>
      </c>
      <c r="F16" s="112">
        <v>2.5</v>
      </c>
      <c r="G16" s="109"/>
      <c r="H16" s="113"/>
      <c r="I16" s="92"/>
    </row>
    <row r="17" spans="1:9" ht="20.100000000000001" hidden="1" customHeight="1" outlineLevel="1" thickTop="1" x14ac:dyDescent="0.25">
      <c r="A17" s="92"/>
      <c r="B17" s="108" t="s">
        <v>132</v>
      </c>
      <c r="C17" s="109" t="s">
        <v>133</v>
      </c>
      <c r="D17" s="110"/>
      <c r="E17" s="111" t="s">
        <v>127</v>
      </c>
      <c r="F17" s="112">
        <v>3.3</v>
      </c>
      <c r="G17" s="109" t="s">
        <v>113</v>
      </c>
      <c r="H17" s="113"/>
      <c r="I17" s="92"/>
    </row>
    <row r="18" spans="1:9" ht="20.100000000000001" hidden="1" customHeight="1" outlineLevel="1" thickTop="1" x14ac:dyDescent="0.25">
      <c r="A18" s="92"/>
      <c r="B18" s="108" t="s">
        <v>134</v>
      </c>
      <c r="C18" s="109" t="s">
        <v>135</v>
      </c>
      <c r="D18" s="110"/>
      <c r="E18" s="111" t="s">
        <v>127</v>
      </c>
      <c r="F18" s="112">
        <v>3.3</v>
      </c>
      <c r="G18" s="109" t="s">
        <v>113</v>
      </c>
      <c r="H18" s="113"/>
      <c r="I18" s="92"/>
    </row>
    <row r="19" spans="1:9" ht="20.100000000000001" hidden="1" customHeight="1" outlineLevel="1" thickTop="1" x14ac:dyDescent="0.25">
      <c r="A19" s="92"/>
      <c r="B19" s="108" t="s">
        <v>136</v>
      </c>
      <c r="C19" s="109" t="s">
        <v>137</v>
      </c>
      <c r="D19" s="110"/>
      <c r="E19" s="111" t="s">
        <v>127</v>
      </c>
      <c r="F19" s="112">
        <v>1.7</v>
      </c>
      <c r="G19" s="109"/>
      <c r="H19" s="113"/>
      <c r="I19" s="92"/>
    </row>
    <row r="20" spans="1:9" ht="20.100000000000001" hidden="1" customHeight="1" outlineLevel="1" thickTop="1" x14ac:dyDescent="0.25">
      <c r="A20" s="92"/>
      <c r="B20" s="174" t="s">
        <v>138</v>
      </c>
      <c r="C20" s="115" t="s">
        <v>139</v>
      </c>
      <c r="D20" s="116"/>
      <c r="E20" s="117" t="s">
        <v>112</v>
      </c>
      <c r="F20" s="175">
        <v>0.2</v>
      </c>
      <c r="G20" s="115" t="s">
        <v>140</v>
      </c>
      <c r="H20" s="167"/>
      <c r="I20" s="92"/>
    </row>
    <row r="21" spans="1:9" ht="13.5" collapsed="1" thickTop="1" x14ac:dyDescent="0.2">
      <c r="A21" s="92"/>
      <c r="B21" s="240"/>
      <c r="C21" s="241"/>
      <c r="D21" s="241"/>
      <c r="E21" s="241"/>
      <c r="F21" s="241"/>
      <c r="G21" s="241"/>
      <c r="H21" s="242"/>
      <c r="I21" s="92"/>
    </row>
    <row r="22" spans="1:9" ht="19.5" thickBot="1" x14ac:dyDescent="0.35">
      <c r="A22" s="92"/>
      <c r="B22" s="93" t="s">
        <v>142</v>
      </c>
      <c r="C22" s="92"/>
      <c r="D22" s="92"/>
      <c r="E22" s="95"/>
      <c r="F22" s="95"/>
      <c r="G22" s="92"/>
      <c r="H22" s="96"/>
      <c r="I22" s="92"/>
    </row>
    <row r="23" spans="1:9" ht="19.5" customHeight="1" outlineLevel="1" thickTop="1" thickBot="1" x14ac:dyDescent="0.3">
      <c r="A23" s="92"/>
      <c r="B23" s="97" t="s">
        <v>106</v>
      </c>
      <c r="C23" s="98"/>
      <c r="D23" s="100"/>
      <c r="E23" s="100" t="s">
        <v>108</v>
      </c>
      <c r="F23" s="100" t="s">
        <v>109</v>
      </c>
      <c r="G23" s="100" t="s">
        <v>110</v>
      </c>
      <c r="H23" s="100" t="s">
        <v>111</v>
      </c>
      <c r="I23" s="92"/>
    </row>
    <row r="24" spans="1:9" ht="27" outlineLevel="1" thickTop="1" x14ac:dyDescent="0.25">
      <c r="A24" s="92"/>
      <c r="B24" s="108" t="s">
        <v>143</v>
      </c>
      <c r="C24" s="120" t="s">
        <v>144</v>
      </c>
      <c r="D24" s="110"/>
      <c r="E24" s="111" t="s">
        <v>116</v>
      </c>
      <c r="F24" s="112">
        <v>4.25</v>
      </c>
      <c r="G24" s="120" t="s">
        <v>145</v>
      </c>
      <c r="H24" s="113"/>
      <c r="I24" s="92"/>
    </row>
    <row r="25" spans="1:9" ht="26.25" outlineLevel="1" x14ac:dyDescent="0.25">
      <c r="A25" s="92"/>
      <c r="B25" s="108" t="s">
        <v>324</v>
      </c>
      <c r="C25" s="120" t="s">
        <v>325</v>
      </c>
      <c r="D25" s="110"/>
      <c r="E25" s="111" t="s">
        <v>116</v>
      </c>
      <c r="F25" s="112">
        <v>3.5</v>
      </c>
      <c r="G25" s="109" t="s">
        <v>153</v>
      </c>
      <c r="H25" s="183"/>
      <c r="I25" s="92"/>
    </row>
    <row r="26" spans="1:9" ht="20.100000000000001" customHeight="1" outlineLevel="1" x14ac:dyDescent="0.25">
      <c r="A26" s="92"/>
      <c r="B26" s="108" t="s">
        <v>146</v>
      </c>
      <c r="C26" s="120" t="s">
        <v>147</v>
      </c>
      <c r="D26" s="110"/>
      <c r="E26" s="111" t="s">
        <v>127</v>
      </c>
      <c r="F26" s="112">
        <v>4.25</v>
      </c>
      <c r="G26" s="109" t="s">
        <v>148</v>
      </c>
      <c r="H26" s="113"/>
      <c r="I26" s="92"/>
    </row>
    <row r="27" spans="1:9" ht="26.25" outlineLevel="1" x14ac:dyDescent="0.25">
      <c r="A27" s="92"/>
      <c r="B27" s="108" t="s">
        <v>149</v>
      </c>
      <c r="C27" s="120" t="s">
        <v>150</v>
      </c>
      <c r="D27" s="110"/>
      <c r="E27" s="111" t="s">
        <v>127</v>
      </c>
      <c r="F27" s="112">
        <v>3.5</v>
      </c>
      <c r="G27" s="109" t="s">
        <v>312</v>
      </c>
      <c r="H27" s="113"/>
      <c r="I27" s="92"/>
    </row>
    <row r="28" spans="1:9" ht="20.100000000000001" customHeight="1" outlineLevel="1" x14ac:dyDescent="0.25">
      <c r="A28" s="92"/>
      <c r="B28" s="108" t="s">
        <v>151</v>
      </c>
      <c r="C28" s="120" t="s">
        <v>152</v>
      </c>
      <c r="D28" s="110"/>
      <c r="E28" s="111" t="s">
        <v>116</v>
      </c>
      <c r="F28" s="112">
        <v>4</v>
      </c>
      <c r="G28" s="109" t="s">
        <v>153</v>
      </c>
      <c r="H28" s="113"/>
      <c r="I28" s="92"/>
    </row>
    <row r="29" spans="1:9" ht="20.100000000000001" customHeight="1" outlineLevel="1" x14ac:dyDescent="0.25">
      <c r="A29" s="92"/>
      <c r="B29" s="108" t="s">
        <v>154</v>
      </c>
      <c r="C29" s="120" t="s">
        <v>155</v>
      </c>
      <c r="D29" s="110"/>
      <c r="E29" s="111" t="s">
        <v>127</v>
      </c>
      <c r="F29" s="112">
        <v>4</v>
      </c>
      <c r="G29" s="109" t="s">
        <v>311</v>
      </c>
      <c r="H29" s="113"/>
      <c r="I29" s="92"/>
    </row>
    <row r="30" spans="1:9" ht="20.100000000000001" customHeight="1" outlineLevel="1" x14ac:dyDescent="0.25">
      <c r="A30" s="92"/>
      <c r="B30" s="108" t="s">
        <v>156</v>
      </c>
      <c r="C30" s="120" t="s">
        <v>157</v>
      </c>
      <c r="D30" s="110"/>
      <c r="E30" s="111" t="s">
        <v>116</v>
      </c>
      <c r="F30" s="112">
        <v>4</v>
      </c>
      <c r="G30" s="109" t="s">
        <v>314</v>
      </c>
      <c r="H30" s="113"/>
      <c r="I30" s="92"/>
    </row>
    <row r="31" spans="1:9" ht="15.75" outlineLevel="1" x14ac:dyDescent="0.25">
      <c r="A31" s="92"/>
      <c r="B31" s="108" t="s">
        <v>158</v>
      </c>
      <c r="C31" s="120" t="s">
        <v>431</v>
      </c>
      <c r="D31" s="110"/>
      <c r="E31" s="111" t="s">
        <v>127</v>
      </c>
      <c r="F31" s="112">
        <v>4</v>
      </c>
      <c r="G31" s="109" t="s">
        <v>313</v>
      </c>
      <c r="H31" s="113"/>
      <c r="I31" s="92"/>
    </row>
    <row r="32" spans="1:9" ht="26.25" outlineLevel="1" x14ac:dyDescent="0.25">
      <c r="A32" s="92"/>
      <c r="B32" s="108" t="s">
        <v>159</v>
      </c>
      <c r="C32" s="120" t="s">
        <v>160</v>
      </c>
      <c r="D32" s="110"/>
      <c r="E32" s="111" t="s">
        <v>127</v>
      </c>
      <c r="F32" s="112">
        <v>3.75</v>
      </c>
      <c r="G32" s="120" t="s">
        <v>266</v>
      </c>
      <c r="H32" s="113"/>
      <c r="I32" s="92"/>
    </row>
    <row r="33" spans="1:11" ht="26.25" outlineLevel="1" x14ac:dyDescent="0.25">
      <c r="A33" s="92"/>
      <c r="B33" s="108" t="s">
        <v>284</v>
      </c>
      <c r="C33" s="120" t="s">
        <v>283</v>
      </c>
      <c r="D33" s="110"/>
      <c r="E33" s="111" t="s">
        <v>116</v>
      </c>
      <c r="F33" s="112">
        <v>5</v>
      </c>
      <c r="G33" s="120" t="s">
        <v>287</v>
      </c>
      <c r="H33" s="170" t="s">
        <v>288</v>
      </c>
      <c r="I33" s="92"/>
    </row>
    <row r="34" spans="1:11" ht="20.100000000000001" customHeight="1" outlineLevel="1" thickBot="1" x14ac:dyDescent="0.3">
      <c r="A34" s="92"/>
      <c r="B34" s="108" t="s">
        <v>285</v>
      </c>
      <c r="C34" s="120" t="s">
        <v>286</v>
      </c>
      <c r="D34" s="110"/>
      <c r="E34" s="111" t="s">
        <v>127</v>
      </c>
      <c r="F34" s="112">
        <v>3</v>
      </c>
      <c r="G34" s="109" t="s">
        <v>156</v>
      </c>
      <c r="H34" s="109"/>
      <c r="I34" s="92"/>
    </row>
    <row r="35" spans="1:11" ht="13.5" thickTop="1" x14ac:dyDescent="0.2">
      <c r="A35" s="92"/>
      <c r="B35" s="121"/>
      <c r="E35" s="1"/>
      <c r="F35" s="1"/>
      <c r="H35" s="122"/>
      <c r="I35" s="92"/>
    </row>
    <row r="36" spans="1:11" ht="19.5" thickBot="1" x14ac:dyDescent="0.35">
      <c r="A36" s="92"/>
      <c r="B36" s="123" t="s">
        <v>161</v>
      </c>
      <c r="C36" s="92"/>
      <c r="D36" s="92"/>
      <c r="E36" s="95"/>
      <c r="F36" s="124"/>
      <c r="G36" s="92"/>
      <c r="H36" s="96"/>
      <c r="I36" s="92"/>
    </row>
    <row r="37" spans="1:11" ht="20.100000000000001" customHeight="1" outlineLevel="1" thickTop="1" thickBot="1" x14ac:dyDescent="0.3">
      <c r="A37" s="92"/>
      <c r="B37" s="125" t="s">
        <v>106</v>
      </c>
      <c r="C37" s="98"/>
      <c r="D37" s="100"/>
      <c r="E37" s="100" t="s">
        <v>108</v>
      </c>
      <c r="F37" s="126" t="s">
        <v>109</v>
      </c>
      <c r="G37" s="100" t="s">
        <v>110</v>
      </c>
      <c r="H37" s="100" t="s">
        <v>111</v>
      </c>
      <c r="I37" s="92"/>
    </row>
    <row r="38" spans="1:11" ht="20.100000000000001" customHeight="1" outlineLevel="1" thickTop="1" x14ac:dyDescent="0.25">
      <c r="A38" s="92"/>
      <c r="B38" s="108" t="s">
        <v>162</v>
      </c>
      <c r="C38" s="120" t="s">
        <v>163</v>
      </c>
      <c r="D38" s="110"/>
      <c r="E38" s="111" t="s">
        <v>116</v>
      </c>
      <c r="F38" s="111">
        <v>3.5</v>
      </c>
      <c r="G38" s="113" t="s">
        <v>164</v>
      </c>
      <c r="H38" s="113"/>
      <c r="I38" s="92"/>
    </row>
    <row r="39" spans="1:11" ht="26.25" outlineLevel="1" x14ac:dyDescent="0.25">
      <c r="A39" s="92"/>
      <c r="B39" s="108" t="s">
        <v>165</v>
      </c>
      <c r="C39" s="120" t="s">
        <v>166</v>
      </c>
      <c r="D39" s="110"/>
      <c r="E39" s="111" t="s">
        <v>116</v>
      </c>
      <c r="F39" s="111">
        <v>4</v>
      </c>
      <c r="G39" s="113" t="s">
        <v>167</v>
      </c>
      <c r="H39" s="113"/>
      <c r="I39" s="92"/>
    </row>
    <row r="40" spans="1:11" ht="20.100000000000001" customHeight="1" outlineLevel="1" x14ac:dyDescent="0.25">
      <c r="A40" s="92"/>
      <c r="B40" s="108" t="s">
        <v>168</v>
      </c>
      <c r="C40" s="120" t="s">
        <v>169</v>
      </c>
      <c r="D40" s="110"/>
      <c r="E40" s="111" t="s">
        <v>127</v>
      </c>
      <c r="F40" s="111">
        <v>3.5</v>
      </c>
      <c r="G40" s="113" t="s">
        <v>170</v>
      </c>
      <c r="H40" s="127" t="s">
        <v>171</v>
      </c>
      <c r="I40" s="92"/>
    </row>
    <row r="41" spans="1:11" ht="20.100000000000001" customHeight="1" outlineLevel="1" x14ac:dyDescent="0.25">
      <c r="A41" s="92"/>
      <c r="B41" s="108" t="s">
        <v>172</v>
      </c>
      <c r="C41" s="120" t="s">
        <v>173</v>
      </c>
      <c r="D41" s="110"/>
      <c r="E41" s="111" t="s">
        <v>127</v>
      </c>
      <c r="F41" s="111">
        <v>4.25</v>
      </c>
      <c r="G41" s="113" t="s">
        <v>174</v>
      </c>
      <c r="H41" s="127"/>
      <c r="I41" s="92"/>
      <c r="K41" s="157"/>
    </row>
    <row r="42" spans="1:11" ht="20.100000000000001" customHeight="1" outlineLevel="1" x14ac:dyDescent="0.25">
      <c r="A42" s="92"/>
      <c r="B42" s="108" t="s">
        <v>175</v>
      </c>
      <c r="C42" s="120" t="s">
        <v>176</v>
      </c>
      <c r="D42" s="110"/>
      <c r="E42" s="111" t="s">
        <v>116</v>
      </c>
      <c r="F42" s="111">
        <v>4</v>
      </c>
      <c r="G42" s="113" t="s">
        <v>267</v>
      </c>
      <c r="H42" s="127" t="s">
        <v>177</v>
      </c>
      <c r="I42" s="92"/>
      <c r="K42" s="157"/>
    </row>
    <row r="43" spans="1:11" ht="20.100000000000001" customHeight="1" outlineLevel="1" x14ac:dyDescent="0.25">
      <c r="A43" s="92"/>
      <c r="B43" s="108" t="s">
        <v>289</v>
      </c>
      <c r="C43" s="120" t="s">
        <v>290</v>
      </c>
      <c r="D43" s="110"/>
      <c r="E43" s="111" t="s">
        <v>116</v>
      </c>
      <c r="F43" s="111">
        <v>4</v>
      </c>
      <c r="G43" s="113"/>
      <c r="H43" s="127"/>
      <c r="I43" s="92"/>
      <c r="K43" s="157"/>
    </row>
    <row r="44" spans="1:11" ht="20.100000000000001" customHeight="1" outlineLevel="1" x14ac:dyDescent="0.25">
      <c r="A44" s="92"/>
      <c r="B44" s="108" t="s">
        <v>337</v>
      </c>
      <c r="C44" s="120" t="s">
        <v>338</v>
      </c>
      <c r="D44" s="110"/>
      <c r="E44" s="111" t="s">
        <v>127</v>
      </c>
      <c r="F44" s="111">
        <v>3.5</v>
      </c>
      <c r="G44" s="113" t="s">
        <v>178</v>
      </c>
      <c r="H44" s="113"/>
      <c r="I44" s="92"/>
      <c r="K44" s="157"/>
    </row>
    <row r="45" spans="1:11" ht="29.45" customHeight="1" outlineLevel="1" x14ac:dyDescent="0.25">
      <c r="A45" s="92"/>
      <c r="B45" s="108" t="s">
        <v>179</v>
      </c>
      <c r="C45" s="120" t="s">
        <v>291</v>
      </c>
      <c r="D45" s="110"/>
      <c r="E45" s="111" t="s">
        <v>127</v>
      </c>
      <c r="F45" s="111">
        <v>3</v>
      </c>
      <c r="G45" s="113" t="s">
        <v>180</v>
      </c>
      <c r="H45" s="113"/>
      <c r="I45" s="92"/>
      <c r="K45" s="157"/>
    </row>
    <row r="46" spans="1:11" ht="24" customHeight="1" outlineLevel="1" thickBot="1" x14ac:dyDescent="0.3">
      <c r="A46" s="92"/>
      <c r="B46" s="115" t="s">
        <v>293</v>
      </c>
      <c r="C46" s="128" t="s">
        <v>292</v>
      </c>
      <c r="D46" s="110"/>
      <c r="E46" s="117" t="s">
        <v>116</v>
      </c>
      <c r="F46" s="117">
        <v>3.5</v>
      </c>
      <c r="G46" s="113" t="s">
        <v>156</v>
      </c>
      <c r="H46" s="169" t="s">
        <v>236</v>
      </c>
      <c r="I46" s="92"/>
      <c r="K46" s="157"/>
    </row>
    <row r="47" spans="1:11" ht="27.75" outlineLevel="1" thickTop="1" thickBot="1" x14ac:dyDescent="0.3">
      <c r="A47" s="92"/>
      <c r="B47" s="174" t="s">
        <v>181</v>
      </c>
      <c r="C47" s="128" t="s">
        <v>182</v>
      </c>
      <c r="D47" s="116"/>
      <c r="E47" s="117" t="s">
        <v>183</v>
      </c>
      <c r="F47" s="117">
        <v>3</v>
      </c>
      <c r="G47" s="115"/>
      <c r="H47" s="167"/>
      <c r="I47" s="92"/>
      <c r="K47" s="157"/>
    </row>
    <row r="48" spans="1:11" ht="16.5" thickTop="1" x14ac:dyDescent="0.25">
      <c r="A48" s="92"/>
      <c r="B48" s="121"/>
      <c r="C48" s="190" t="s">
        <v>396</v>
      </c>
      <c r="E48" s="1"/>
      <c r="F48" s="1"/>
      <c r="H48" s="130"/>
      <c r="I48" s="92"/>
      <c r="K48" s="157"/>
    </row>
    <row r="49" spans="1:9" ht="19.5" thickBot="1" x14ac:dyDescent="0.35">
      <c r="A49" s="92"/>
      <c r="B49" s="123" t="s">
        <v>184</v>
      </c>
      <c r="C49" s="92"/>
      <c r="D49" s="92"/>
      <c r="E49" s="95"/>
      <c r="F49" s="95"/>
      <c r="G49" s="92"/>
      <c r="H49" s="131"/>
      <c r="I49" s="92"/>
    </row>
    <row r="50" spans="1:9" ht="20.100000000000001" hidden="1" customHeight="1" outlineLevel="1" thickBot="1" x14ac:dyDescent="0.3">
      <c r="A50" s="92"/>
      <c r="B50" s="125" t="s">
        <v>106</v>
      </c>
      <c r="C50" s="98"/>
      <c r="D50" s="100"/>
      <c r="E50" s="100" t="s">
        <v>185</v>
      </c>
      <c r="F50" s="100" t="s">
        <v>109</v>
      </c>
      <c r="G50" s="100" t="s">
        <v>186</v>
      </c>
      <c r="H50" s="132"/>
      <c r="I50" s="92"/>
    </row>
    <row r="51" spans="1:9" ht="27.75" hidden="1" outlineLevel="1" thickTop="1" thickBot="1" x14ac:dyDescent="0.3">
      <c r="A51" s="92"/>
      <c r="B51" s="133" t="s">
        <v>187</v>
      </c>
      <c r="C51" s="134" t="s">
        <v>188</v>
      </c>
      <c r="D51" s="135"/>
      <c r="E51" s="136" t="s">
        <v>112</v>
      </c>
      <c r="F51" s="136">
        <v>7</v>
      </c>
      <c r="G51" s="137" t="s">
        <v>189</v>
      </c>
      <c r="H51" s="130"/>
      <c r="I51" s="92"/>
    </row>
    <row r="52" spans="1:9" ht="20.100000000000001" hidden="1" customHeight="1" outlineLevel="1" thickTop="1" x14ac:dyDescent="0.25">
      <c r="A52" s="92"/>
      <c r="B52" s="138" t="s">
        <v>141</v>
      </c>
      <c r="C52" s="86"/>
      <c r="D52" s="139"/>
      <c r="E52" s="140"/>
      <c r="F52" s="141"/>
      <c r="G52" s="86"/>
      <c r="H52" s="142"/>
      <c r="I52" s="92"/>
    </row>
    <row r="53" spans="1:9" ht="20.100000000000001" hidden="1" customHeight="1" outlineLevel="1" thickTop="1" x14ac:dyDescent="0.25">
      <c r="A53" s="92"/>
      <c r="B53" s="243" t="s">
        <v>190</v>
      </c>
      <c r="C53" s="244"/>
      <c r="D53" s="244"/>
      <c r="E53" s="244"/>
      <c r="F53" s="244"/>
      <c r="G53" s="244"/>
      <c r="H53" s="245"/>
      <c r="I53" s="92"/>
    </row>
    <row r="54" spans="1:9" ht="20.100000000000001" hidden="1" customHeight="1" outlineLevel="1" thickTop="1" x14ac:dyDescent="0.25">
      <c r="A54" s="92"/>
      <c r="B54" s="143" t="s">
        <v>191</v>
      </c>
      <c r="C54" s="144" t="s">
        <v>112</v>
      </c>
      <c r="D54" s="145"/>
      <c r="E54" s="136" t="s">
        <v>112</v>
      </c>
      <c r="F54" s="146">
        <v>9</v>
      </c>
      <c r="G54" s="147" t="s">
        <v>192</v>
      </c>
      <c r="H54" s="130"/>
      <c r="I54" s="92"/>
    </row>
    <row r="55" spans="1:9" ht="13.5" collapsed="1" thickTop="1" x14ac:dyDescent="0.2">
      <c r="A55" s="92"/>
      <c r="B55" s="121"/>
      <c r="E55" s="1"/>
      <c r="F55" s="1"/>
      <c r="H55" s="122"/>
      <c r="I55" s="92"/>
    </row>
    <row r="56" spans="1:9" ht="17.25" x14ac:dyDescent="0.3">
      <c r="A56" s="92"/>
      <c r="B56" s="148" t="s">
        <v>193</v>
      </c>
      <c r="E56" s="1"/>
      <c r="F56" s="1"/>
      <c r="H56" s="130"/>
      <c r="I56" s="92"/>
    </row>
    <row r="57" spans="1:9" ht="15.75" x14ac:dyDescent="0.25">
      <c r="A57" s="92"/>
      <c r="B57" s="149" t="s">
        <v>268</v>
      </c>
      <c r="E57" s="1"/>
      <c r="F57" s="1"/>
      <c r="H57" s="130"/>
      <c r="I57" s="92"/>
    </row>
    <row r="58" spans="1:9" ht="15.75" x14ac:dyDescent="0.25">
      <c r="A58" s="92"/>
      <c r="B58" s="149" t="s">
        <v>269</v>
      </c>
      <c r="E58" s="1"/>
      <c r="F58" s="1"/>
      <c r="H58" s="130"/>
      <c r="I58" s="92"/>
    </row>
    <row r="59" spans="1:9" x14ac:dyDescent="0.2">
      <c r="A59" s="92"/>
      <c r="B59" s="121"/>
      <c r="E59" s="1"/>
      <c r="F59" s="1"/>
      <c r="H59" s="130"/>
      <c r="I59" s="92"/>
    </row>
    <row r="60" spans="1:9" ht="18.75" x14ac:dyDescent="0.3">
      <c r="A60" s="92"/>
      <c r="B60" s="93" t="s">
        <v>194</v>
      </c>
      <c r="C60" s="92"/>
      <c r="D60" s="92"/>
      <c r="E60" s="95"/>
      <c r="F60" s="95"/>
      <c r="G60" s="92"/>
      <c r="H60" s="96"/>
      <c r="I60" s="92"/>
    </row>
    <row r="61" spans="1:9" ht="15.75" x14ac:dyDescent="0.25">
      <c r="A61" s="150"/>
      <c r="B61" s="149" t="s">
        <v>195</v>
      </c>
      <c r="E61" s="1"/>
      <c r="F61" s="1"/>
      <c r="H61" s="130"/>
      <c r="I61" s="92"/>
    </row>
    <row r="62" spans="1:9" ht="15.75" x14ac:dyDescent="0.25">
      <c r="A62" s="150"/>
      <c r="B62" s="149" t="s">
        <v>196</v>
      </c>
      <c r="E62" s="1"/>
      <c r="F62" s="1"/>
      <c r="H62" s="130"/>
      <c r="I62" s="92"/>
    </row>
    <row r="63" spans="1:9" ht="15.75" x14ac:dyDescent="0.25">
      <c r="A63" s="150"/>
      <c r="B63" s="149" t="s">
        <v>369</v>
      </c>
      <c r="E63" s="1"/>
      <c r="F63" s="1"/>
      <c r="H63" s="130"/>
      <c r="I63" s="92"/>
    </row>
    <row r="64" spans="1:9" ht="15.75" x14ac:dyDescent="0.25">
      <c r="A64" s="150"/>
      <c r="B64" s="151" t="s">
        <v>433</v>
      </c>
      <c r="E64" s="1"/>
      <c r="F64" s="1"/>
      <c r="H64" s="130"/>
      <c r="I64" s="92"/>
    </row>
    <row r="65" spans="1:14" ht="13.5" thickBot="1" x14ac:dyDescent="0.25">
      <c r="A65" s="92"/>
      <c r="B65" s="234"/>
      <c r="C65" s="235"/>
      <c r="D65" s="235"/>
      <c r="E65" s="235"/>
      <c r="F65" s="235"/>
      <c r="G65" s="235"/>
      <c r="H65" s="236"/>
      <c r="I65" s="92"/>
    </row>
    <row r="66" spans="1:14" ht="20.100000000000001" customHeight="1" thickTop="1" thickBot="1" x14ac:dyDescent="0.35">
      <c r="A66" s="92"/>
      <c r="B66" s="152" t="s">
        <v>321</v>
      </c>
      <c r="C66" s="153"/>
      <c r="D66" s="153"/>
      <c r="E66" s="154"/>
      <c r="F66" s="154"/>
      <c r="G66" s="153"/>
      <c r="H66" s="155"/>
      <c r="I66" s="92"/>
    </row>
    <row r="67" spans="1:14" ht="20.100000000000001" customHeight="1" thickTop="1" thickBot="1" x14ac:dyDescent="0.3">
      <c r="A67" s="92"/>
      <c r="B67" s="125" t="s">
        <v>106</v>
      </c>
      <c r="C67" s="98"/>
      <c r="D67" s="100" t="s">
        <v>197</v>
      </c>
      <c r="E67" s="100" t="s">
        <v>185</v>
      </c>
      <c r="F67" s="100" t="s">
        <v>109</v>
      </c>
      <c r="G67" s="100" t="s">
        <v>110</v>
      </c>
      <c r="H67" s="132" t="s">
        <v>111</v>
      </c>
      <c r="I67" s="92"/>
    </row>
    <row r="68" spans="1:14" ht="20.100000000000001" customHeight="1" thickTop="1" x14ac:dyDescent="0.25">
      <c r="A68" s="156"/>
      <c r="B68" t="s">
        <v>198</v>
      </c>
      <c r="C68" s="118" t="s">
        <v>199</v>
      </c>
      <c r="D68" s="119"/>
      <c r="E68" s="119" t="s">
        <v>127</v>
      </c>
      <c r="F68" s="157">
        <v>3.75</v>
      </c>
      <c r="G68" s="118" t="s">
        <v>345</v>
      </c>
      <c r="H68" s="129"/>
      <c r="I68" s="92"/>
    </row>
    <row r="69" spans="1:14" ht="20.100000000000001" customHeight="1" thickBot="1" x14ac:dyDescent="0.3">
      <c r="A69" s="92"/>
      <c r="B69" s="159" t="s">
        <v>370</v>
      </c>
      <c r="C69" s="109" t="s">
        <v>339</v>
      </c>
      <c r="D69" s="112" t="s">
        <v>197</v>
      </c>
      <c r="E69" s="111" t="s">
        <v>116</v>
      </c>
      <c r="F69" s="112">
        <v>4</v>
      </c>
      <c r="G69" s="109" t="s">
        <v>198</v>
      </c>
      <c r="H69" s="189"/>
      <c r="I69" s="92"/>
    </row>
    <row r="70" spans="1:14" ht="20.100000000000001" customHeight="1" thickTop="1" thickBot="1" x14ac:dyDescent="0.3">
      <c r="A70" s="92"/>
      <c r="B70" s="159" t="s">
        <v>294</v>
      </c>
      <c r="C70" s="109" t="s">
        <v>295</v>
      </c>
      <c r="D70" s="161" t="s">
        <v>204</v>
      </c>
      <c r="E70" s="161" t="s">
        <v>204</v>
      </c>
      <c r="F70" s="171">
        <v>3.25</v>
      </c>
      <c r="G70" s="109" t="s">
        <v>307</v>
      </c>
      <c r="H70" s="160"/>
      <c r="I70" s="92"/>
      <c r="K70" s="248" t="s">
        <v>428</v>
      </c>
      <c r="L70" s="226"/>
      <c r="M70" s="226"/>
      <c r="N70" s="227"/>
    </row>
    <row r="71" spans="1:14" ht="20.100000000000001" customHeight="1" thickTop="1" thickBot="1" x14ac:dyDescent="0.3">
      <c r="A71" s="92"/>
      <c r="B71" s="159" t="s">
        <v>200</v>
      </c>
      <c r="C71" s="109" t="s">
        <v>201</v>
      </c>
      <c r="D71" s="112" t="s">
        <v>349</v>
      </c>
      <c r="E71" s="111" t="s">
        <v>127</v>
      </c>
      <c r="F71" s="112">
        <v>3.5</v>
      </c>
      <c r="G71" s="109" t="s">
        <v>346</v>
      </c>
      <c r="H71" s="160"/>
      <c r="I71" s="92"/>
      <c r="K71" s="223" t="s">
        <v>399</v>
      </c>
      <c r="L71" s="224"/>
      <c r="M71" s="223" t="s">
        <v>400</v>
      </c>
      <c r="N71" s="225"/>
    </row>
    <row r="72" spans="1:14" ht="20.100000000000001" customHeight="1" thickTop="1" x14ac:dyDescent="0.25">
      <c r="A72" s="92"/>
      <c r="B72" s="159" t="s">
        <v>202</v>
      </c>
      <c r="C72" s="109" t="s">
        <v>203</v>
      </c>
      <c r="D72" s="112" t="s">
        <v>349</v>
      </c>
      <c r="E72" s="111" t="s">
        <v>127</v>
      </c>
      <c r="F72" s="112">
        <v>3.5</v>
      </c>
      <c r="G72" s="109" t="s">
        <v>198</v>
      </c>
      <c r="H72" s="160"/>
      <c r="I72" s="92"/>
      <c r="K72" s="191" t="s">
        <v>370</v>
      </c>
      <c r="L72" s="191" t="s">
        <v>339</v>
      </c>
      <c r="M72" s="191" t="s">
        <v>407</v>
      </c>
      <c r="N72" s="191" t="s">
        <v>348</v>
      </c>
    </row>
    <row r="73" spans="1:14" ht="20.100000000000001" customHeight="1" x14ac:dyDescent="0.25">
      <c r="A73" s="92"/>
      <c r="B73" s="159" t="s">
        <v>205</v>
      </c>
      <c r="C73" s="109" t="s">
        <v>206</v>
      </c>
      <c r="D73" s="161" t="s">
        <v>204</v>
      </c>
      <c r="E73" s="161" t="s">
        <v>204</v>
      </c>
      <c r="F73" s="112">
        <v>3</v>
      </c>
      <c r="G73" s="109" t="s">
        <v>270</v>
      </c>
      <c r="H73" s="160"/>
      <c r="I73" s="92"/>
      <c r="K73" s="192" t="s">
        <v>347</v>
      </c>
      <c r="L73" s="192" t="s">
        <v>403</v>
      </c>
      <c r="M73" s="192" t="s">
        <v>408</v>
      </c>
      <c r="N73" s="192" t="s">
        <v>350</v>
      </c>
    </row>
    <row r="74" spans="1:14" ht="20.100000000000001" customHeight="1" x14ac:dyDescent="0.25">
      <c r="A74" s="92"/>
      <c r="B74" s="159" t="s">
        <v>207</v>
      </c>
      <c r="C74" s="109" t="s">
        <v>208</v>
      </c>
      <c r="D74" s="112" t="s">
        <v>349</v>
      </c>
      <c r="E74" s="111" t="s">
        <v>116</v>
      </c>
      <c r="F74" s="112">
        <v>3.5</v>
      </c>
      <c r="G74" s="109" t="s">
        <v>209</v>
      </c>
      <c r="H74" s="162" t="s">
        <v>210</v>
      </c>
      <c r="I74" s="92"/>
      <c r="K74" s="193" t="s">
        <v>207</v>
      </c>
      <c r="L74" s="192" t="s">
        <v>404</v>
      </c>
      <c r="M74" s="192" t="s">
        <v>409</v>
      </c>
      <c r="N74" s="192" t="s">
        <v>351</v>
      </c>
    </row>
    <row r="75" spans="1:14" ht="20.100000000000001" customHeight="1" x14ac:dyDescent="0.25">
      <c r="A75" s="92"/>
      <c r="B75" s="159" t="s">
        <v>211</v>
      </c>
      <c r="C75" s="109" t="s">
        <v>212</v>
      </c>
      <c r="D75" s="112" t="s">
        <v>197</v>
      </c>
      <c r="E75" s="111" t="s">
        <v>116</v>
      </c>
      <c r="F75" s="112">
        <v>3.25</v>
      </c>
      <c r="G75" s="109" t="s">
        <v>146</v>
      </c>
      <c r="H75" s="162"/>
      <c r="I75" s="92"/>
      <c r="K75" s="192" t="s">
        <v>211</v>
      </c>
      <c r="L75" s="192" t="s">
        <v>212</v>
      </c>
      <c r="M75" s="192" t="s">
        <v>410</v>
      </c>
      <c r="N75" s="192" t="s">
        <v>411</v>
      </c>
    </row>
    <row r="76" spans="1:14" ht="20.100000000000001" customHeight="1" x14ac:dyDescent="0.25">
      <c r="A76" s="92"/>
      <c r="B76" s="159" t="s">
        <v>340</v>
      </c>
      <c r="C76" s="109" t="s">
        <v>341</v>
      </c>
      <c r="D76" s="112" t="s">
        <v>197</v>
      </c>
      <c r="E76" s="111" t="s">
        <v>116</v>
      </c>
      <c r="F76" s="112">
        <v>3.5</v>
      </c>
      <c r="G76" s="109" t="s">
        <v>373</v>
      </c>
      <c r="H76" s="162"/>
      <c r="I76" s="92"/>
      <c r="K76" s="192" t="s">
        <v>340</v>
      </c>
      <c r="L76" s="192" t="s">
        <v>405</v>
      </c>
      <c r="M76" s="192" t="s">
        <v>412</v>
      </c>
      <c r="N76" s="192" t="s">
        <v>413</v>
      </c>
    </row>
    <row r="77" spans="1:14" ht="20.100000000000001" customHeight="1" x14ac:dyDescent="0.25">
      <c r="A77" s="92"/>
      <c r="B77" s="159" t="s">
        <v>342</v>
      </c>
      <c r="C77" s="109" t="s">
        <v>371</v>
      </c>
      <c r="D77" s="112" t="s">
        <v>197</v>
      </c>
      <c r="E77" s="111" t="s">
        <v>127</v>
      </c>
      <c r="F77" s="112">
        <v>4</v>
      </c>
      <c r="G77" s="109" t="s">
        <v>372</v>
      </c>
      <c r="H77" s="162" t="s">
        <v>323</v>
      </c>
      <c r="I77" s="92"/>
      <c r="K77" s="192" t="s">
        <v>315</v>
      </c>
      <c r="L77" s="192" t="s">
        <v>352</v>
      </c>
      <c r="M77" s="192" t="s">
        <v>414</v>
      </c>
      <c r="N77" s="192" t="s">
        <v>353</v>
      </c>
    </row>
    <row r="78" spans="1:14" ht="20.100000000000001" customHeight="1" x14ac:dyDescent="0.25">
      <c r="A78" s="92"/>
      <c r="B78" s="159" t="s">
        <v>213</v>
      </c>
      <c r="C78" s="109" t="s">
        <v>214</v>
      </c>
      <c r="D78" s="112" t="s">
        <v>197</v>
      </c>
      <c r="E78" s="111" t="s">
        <v>127</v>
      </c>
      <c r="F78" s="112">
        <v>3.25</v>
      </c>
      <c r="G78" s="109" t="s">
        <v>215</v>
      </c>
      <c r="H78" s="162"/>
      <c r="I78" s="92"/>
      <c r="K78" s="192" t="s">
        <v>222</v>
      </c>
      <c r="L78" s="192" t="s">
        <v>406</v>
      </c>
      <c r="M78" s="192" t="s">
        <v>415</v>
      </c>
      <c r="N78" s="192" t="s">
        <v>247</v>
      </c>
    </row>
    <row r="79" spans="1:14" ht="20.100000000000001" customHeight="1" x14ac:dyDescent="0.25">
      <c r="A79" s="92"/>
      <c r="B79" s="159" t="s">
        <v>216</v>
      </c>
      <c r="C79" s="109" t="s">
        <v>217</v>
      </c>
      <c r="D79" s="112"/>
      <c r="E79" s="111" t="s">
        <v>127</v>
      </c>
      <c r="F79" s="112">
        <v>3.5</v>
      </c>
      <c r="G79" s="109" t="s">
        <v>218</v>
      </c>
      <c r="H79" s="162"/>
      <c r="I79" s="92"/>
      <c r="K79" s="192" t="s">
        <v>296</v>
      </c>
      <c r="L79" s="192" t="s">
        <v>297</v>
      </c>
      <c r="M79" s="192" t="s">
        <v>416</v>
      </c>
      <c r="N79" s="192" t="s">
        <v>417</v>
      </c>
    </row>
    <row r="80" spans="1:14" ht="20.100000000000001" customHeight="1" thickBot="1" x14ac:dyDescent="0.3">
      <c r="A80" s="92"/>
      <c r="B80" s="159" t="s">
        <v>315</v>
      </c>
      <c r="C80" s="109" t="s">
        <v>317</v>
      </c>
      <c r="D80" s="112"/>
      <c r="E80" s="111" t="s">
        <v>116</v>
      </c>
      <c r="F80" s="112">
        <v>3.5</v>
      </c>
      <c r="G80" s="109" t="s">
        <v>344</v>
      </c>
      <c r="H80" s="162"/>
      <c r="I80" s="92"/>
      <c r="K80" s="194" t="s">
        <v>231</v>
      </c>
      <c r="L80" s="194" t="s">
        <v>232</v>
      </c>
      <c r="M80" s="196"/>
      <c r="N80" s="196"/>
    </row>
    <row r="81" spans="1:14" ht="20.100000000000001" customHeight="1" thickTop="1" x14ac:dyDescent="0.25">
      <c r="A81" s="92"/>
      <c r="B81" s="159" t="s">
        <v>219</v>
      </c>
      <c r="C81" s="109" t="s">
        <v>220</v>
      </c>
      <c r="D81" s="112" t="s">
        <v>197</v>
      </c>
      <c r="E81" s="111" t="s">
        <v>127</v>
      </c>
      <c r="F81" s="112">
        <v>3.5</v>
      </c>
      <c r="G81" s="109" t="s">
        <v>221</v>
      </c>
      <c r="H81" s="162"/>
      <c r="I81" s="92"/>
      <c r="K81" s="198"/>
      <c r="L81" s="197"/>
    </row>
    <row r="82" spans="1:14" ht="20.100000000000001" customHeight="1" x14ac:dyDescent="0.25">
      <c r="A82" s="92"/>
      <c r="B82" s="159" t="s">
        <v>222</v>
      </c>
      <c r="C82" s="109" t="s">
        <v>223</v>
      </c>
      <c r="D82" s="112"/>
      <c r="E82" s="111" t="s">
        <v>116</v>
      </c>
      <c r="F82" s="112">
        <v>3</v>
      </c>
      <c r="G82" s="109" t="s">
        <v>224</v>
      </c>
      <c r="H82" s="162"/>
      <c r="I82" s="92"/>
      <c r="K82" s="195" t="s">
        <v>367</v>
      </c>
    </row>
    <row r="83" spans="1:14" ht="20.100000000000001" customHeight="1" x14ac:dyDescent="0.25">
      <c r="A83" s="92"/>
      <c r="B83" s="159" t="s">
        <v>296</v>
      </c>
      <c r="C83" s="109" t="s">
        <v>297</v>
      </c>
      <c r="D83" s="112" t="s">
        <v>197</v>
      </c>
      <c r="E83" s="111" t="s">
        <v>116</v>
      </c>
      <c r="F83" s="112">
        <v>3.5</v>
      </c>
      <c r="G83" s="109" t="s">
        <v>285</v>
      </c>
      <c r="H83" s="162" t="s">
        <v>298</v>
      </c>
      <c r="I83" s="92"/>
    </row>
    <row r="84" spans="1:14" ht="20.100000000000001" customHeight="1" x14ac:dyDescent="0.25">
      <c r="A84" s="92"/>
      <c r="B84" s="159" t="s">
        <v>316</v>
      </c>
      <c r="C84" s="109" t="s">
        <v>318</v>
      </c>
      <c r="D84" s="161" t="s">
        <v>204</v>
      </c>
      <c r="E84" s="161" t="s">
        <v>204</v>
      </c>
      <c r="F84" s="112">
        <v>3.5</v>
      </c>
      <c r="G84" s="109" t="s">
        <v>158</v>
      </c>
      <c r="H84" s="162"/>
      <c r="I84" s="92"/>
    </row>
    <row r="85" spans="1:14" ht="20.100000000000001" customHeight="1" x14ac:dyDescent="0.25">
      <c r="A85" s="92"/>
      <c r="B85" s="159" t="s">
        <v>299</v>
      </c>
      <c r="C85" s="109" t="s">
        <v>247</v>
      </c>
      <c r="D85" s="112" t="s">
        <v>374</v>
      </c>
      <c r="E85" s="111" t="s">
        <v>127</v>
      </c>
      <c r="F85" s="112">
        <v>3</v>
      </c>
      <c r="G85" s="109" t="s">
        <v>300</v>
      </c>
      <c r="H85" s="162" t="s">
        <v>246</v>
      </c>
      <c r="I85" s="92"/>
      <c r="K85" s="188"/>
    </row>
    <row r="86" spans="1:14" ht="20.100000000000001" customHeight="1" thickBot="1" x14ac:dyDescent="0.3">
      <c r="A86" s="92"/>
      <c r="B86" s="159" t="s">
        <v>227</v>
      </c>
      <c r="C86" s="109" t="s">
        <v>228</v>
      </c>
      <c r="D86" s="112" t="s">
        <v>229</v>
      </c>
      <c r="E86" s="111" t="s">
        <v>230</v>
      </c>
      <c r="F86" s="112">
        <v>3.5</v>
      </c>
      <c r="G86" s="109" t="s">
        <v>271</v>
      </c>
      <c r="H86" s="160"/>
      <c r="I86" s="92"/>
    </row>
    <row r="87" spans="1:14" ht="20.100000000000001" customHeight="1" thickTop="1" thickBot="1" x14ac:dyDescent="0.3">
      <c r="A87" s="92"/>
      <c r="B87" s="163" t="s">
        <v>231</v>
      </c>
      <c r="C87" s="115" t="s">
        <v>232</v>
      </c>
      <c r="D87" s="112" t="s">
        <v>197</v>
      </c>
      <c r="E87" s="117" t="s">
        <v>116</v>
      </c>
      <c r="F87" s="164">
        <v>3</v>
      </c>
      <c r="G87" s="115" t="s">
        <v>175</v>
      </c>
      <c r="H87" s="160"/>
      <c r="I87" s="92"/>
      <c r="K87" s="199"/>
      <c r="L87" s="226" t="s">
        <v>429</v>
      </c>
      <c r="M87" s="226"/>
      <c r="N87" s="227"/>
    </row>
    <row r="88" spans="1:14" ht="20.100000000000001" customHeight="1" thickTop="1" thickBot="1" x14ac:dyDescent="0.3">
      <c r="A88" s="92"/>
      <c r="B88" s="200"/>
      <c r="C88" s="201"/>
      <c r="D88" s="202"/>
      <c r="E88" s="203"/>
      <c r="F88" s="204"/>
      <c r="G88" s="201"/>
      <c r="H88" s="205"/>
      <c r="I88" s="92"/>
      <c r="K88" s="246" t="s">
        <v>399</v>
      </c>
      <c r="L88" s="247"/>
      <c r="M88" s="247" t="s">
        <v>400</v>
      </c>
      <c r="N88" s="225"/>
    </row>
    <row r="89" spans="1:14" ht="20.100000000000001" customHeight="1" thickTop="1" thickBot="1" x14ac:dyDescent="0.3">
      <c r="A89" s="92"/>
      <c r="B89" s="228"/>
      <c r="C89" s="229"/>
      <c r="D89" s="229"/>
      <c r="E89" s="229"/>
      <c r="F89" s="229"/>
      <c r="G89" s="229"/>
      <c r="H89" s="230"/>
      <c r="I89" s="92"/>
      <c r="K89" s="192" t="s">
        <v>355</v>
      </c>
      <c r="L89" s="192" t="s">
        <v>354</v>
      </c>
      <c r="M89" s="192" t="s">
        <v>355</v>
      </c>
      <c r="N89" s="192" t="s">
        <v>354</v>
      </c>
    </row>
    <row r="90" spans="1:14" ht="20.100000000000001" customHeight="1" thickTop="1" thickBot="1" x14ac:dyDescent="0.35">
      <c r="A90" s="92"/>
      <c r="B90" s="152" t="s">
        <v>334</v>
      </c>
      <c r="C90" s="153"/>
      <c r="D90" s="165"/>
      <c r="E90" s="165"/>
      <c r="F90" s="165"/>
      <c r="G90" s="153"/>
      <c r="H90" s="155"/>
      <c r="I90" s="92"/>
      <c r="K90" s="192" t="s">
        <v>356</v>
      </c>
      <c r="L90" s="192" t="s">
        <v>418</v>
      </c>
      <c r="M90" s="192" t="s">
        <v>356</v>
      </c>
      <c r="N90" s="192" t="s">
        <v>418</v>
      </c>
    </row>
    <row r="91" spans="1:14" ht="20.100000000000001" customHeight="1" thickTop="1" thickBot="1" x14ac:dyDescent="0.3">
      <c r="A91" s="92"/>
      <c r="B91" s="125" t="s">
        <v>106</v>
      </c>
      <c r="C91" s="98"/>
      <c r="D91" s="100" t="s">
        <v>197</v>
      </c>
      <c r="E91" s="100" t="s">
        <v>185</v>
      </c>
      <c r="F91" s="100" t="s">
        <v>109</v>
      </c>
      <c r="G91" s="100" t="s">
        <v>110</v>
      </c>
      <c r="H91" s="132" t="s">
        <v>111</v>
      </c>
      <c r="I91" s="92"/>
      <c r="K91" s="192" t="s">
        <v>419</v>
      </c>
      <c r="L91" s="192" t="s">
        <v>420</v>
      </c>
      <c r="M91" s="192" t="s">
        <v>357</v>
      </c>
      <c r="N91" s="192" t="s">
        <v>238</v>
      </c>
    </row>
    <row r="92" spans="1:14" ht="20.100000000000001" customHeight="1" thickTop="1" x14ac:dyDescent="0.25">
      <c r="A92" s="92"/>
      <c r="B92" s="103" t="s">
        <v>255</v>
      </c>
      <c r="C92" s="103" t="s">
        <v>256</v>
      </c>
      <c r="D92" s="105"/>
      <c r="E92" s="105" t="s">
        <v>127</v>
      </c>
      <c r="F92" s="105">
        <v>3.5</v>
      </c>
      <c r="G92" s="103" t="s">
        <v>257</v>
      </c>
      <c r="H92" s="166"/>
      <c r="I92" s="92"/>
      <c r="K92" s="192" t="s">
        <v>421</v>
      </c>
      <c r="L92" s="192" t="s">
        <v>422</v>
      </c>
      <c r="M92" s="192" t="s">
        <v>358</v>
      </c>
      <c r="N92" s="192" t="s">
        <v>359</v>
      </c>
    </row>
    <row r="93" spans="1:14" ht="26.25" customHeight="1" x14ac:dyDescent="0.25">
      <c r="A93" s="92"/>
      <c r="B93" s="109" t="s">
        <v>258</v>
      </c>
      <c r="C93" s="120" t="s">
        <v>259</v>
      </c>
      <c r="D93" s="161"/>
      <c r="E93" s="161" t="s">
        <v>204</v>
      </c>
      <c r="F93" s="111">
        <v>3.5</v>
      </c>
      <c r="G93" s="109" t="s">
        <v>260</v>
      </c>
      <c r="H93" s="162" t="s">
        <v>261</v>
      </c>
      <c r="I93" s="92"/>
      <c r="K93" s="192" t="s">
        <v>423</v>
      </c>
      <c r="L93" s="192" t="s">
        <v>424</v>
      </c>
      <c r="M93" s="192" t="s">
        <v>360</v>
      </c>
      <c r="N93" s="192" t="s">
        <v>361</v>
      </c>
    </row>
    <row r="94" spans="1:14" ht="20.100000000000001" customHeight="1" thickBot="1" x14ac:dyDescent="0.3">
      <c r="A94" s="92"/>
      <c r="B94" s="115" t="s">
        <v>261</v>
      </c>
      <c r="C94" s="115" t="s">
        <v>262</v>
      </c>
      <c r="D94" s="117" t="s">
        <v>229</v>
      </c>
      <c r="E94" s="117" t="s">
        <v>127</v>
      </c>
      <c r="F94" s="117">
        <v>4.5</v>
      </c>
      <c r="G94" s="115" t="s">
        <v>263</v>
      </c>
      <c r="H94" s="168" t="s">
        <v>264</v>
      </c>
      <c r="I94" s="92"/>
      <c r="K94" s="194" t="s">
        <v>425</v>
      </c>
      <c r="L94" s="194" t="s">
        <v>362</v>
      </c>
      <c r="M94" s="194" t="s">
        <v>363</v>
      </c>
      <c r="N94" s="194" t="s">
        <v>364</v>
      </c>
    </row>
    <row r="95" spans="1:14" ht="20.100000000000001" customHeight="1" thickTop="1" x14ac:dyDescent="0.25">
      <c r="A95" s="92"/>
      <c r="B95" s="158" t="s">
        <v>233</v>
      </c>
      <c r="C95" s="109" t="s">
        <v>234</v>
      </c>
      <c r="D95" s="111"/>
      <c r="E95" s="111" t="s">
        <v>235</v>
      </c>
      <c r="F95" s="111">
        <v>3</v>
      </c>
      <c r="G95" s="113" t="s">
        <v>149</v>
      </c>
      <c r="H95" s="162"/>
      <c r="I95" s="92"/>
      <c r="K95" s="192"/>
      <c r="L95" s="192"/>
      <c r="M95" s="192" t="s">
        <v>365</v>
      </c>
      <c r="N95" s="192" t="s">
        <v>366</v>
      </c>
    </row>
    <row r="96" spans="1:14" ht="20.100000000000001" customHeight="1" thickBot="1" x14ac:dyDescent="0.3">
      <c r="A96" s="92"/>
      <c r="B96" s="158" t="s">
        <v>376</v>
      </c>
      <c r="C96" s="109" t="s">
        <v>384</v>
      </c>
      <c r="D96" s="111"/>
      <c r="E96" s="111" t="s">
        <v>116</v>
      </c>
      <c r="F96" s="111">
        <v>3</v>
      </c>
      <c r="G96" s="113" t="s">
        <v>383</v>
      </c>
      <c r="H96" s="162"/>
      <c r="I96" s="92"/>
      <c r="K96" s="196"/>
      <c r="L96" s="196"/>
      <c r="M96" s="196" t="s">
        <v>426</v>
      </c>
      <c r="N96" s="196" t="s">
        <v>427</v>
      </c>
    </row>
    <row r="97" spans="1:9" ht="20.100000000000001" customHeight="1" thickTop="1" x14ac:dyDescent="0.25">
      <c r="A97" s="92"/>
      <c r="B97" s="158" t="s">
        <v>237</v>
      </c>
      <c r="C97" s="109" t="s">
        <v>238</v>
      </c>
      <c r="D97" s="111"/>
      <c r="E97" s="111" t="s">
        <v>127</v>
      </c>
      <c r="F97" s="111">
        <v>4</v>
      </c>
      <c r="G97" s="113" t="s">
        <v>343</v>
      </c>
      <c r="H97" s="162"/>
      <c r="I97" s="92"/>
    </row>
    <row r="98" spans="1:9" ht="20.100000000000001" customHeight="1" x14ac:dyDescent="0.25">
      <c r="A98" s="92"/>
      <c r="B98" s="158" t="s">
        <v>239</v>
      </c>
      <c r="C98" s="109" t="s">
        <v>395</v>
      </c>
      <c r="D98" s="111"/>
      <c r="E98" s="111" t="s">
        <v>127</v>
      </c>
      <c r="F98" s="111">
        <v>3</v>
      </c>
      <c r="G98" s="113" t="s">
        <v>240</v>
      </c>
      <c r="H98" s="162"/>
      <c r="I98" s="92"/>
    </row>
    <row r="99" spans="1:9" ht="20.100000000000001" customHeight="1" x14ac:dyDescent="0.25">
      <c r="A99" s="92"/>
      <c r="B99" s="158" t="s">
        <v>375</v>
      </c>
      <c r="C99" s="109" t="s">
        <v>385</v>
      </c>
      <c r="D99" s="111"/>
      <c r="E99" s="111" t="s">
        <v>116</v>
      </c>
      <c r="F99" s="111">
        <v>3</v>
      </c>
      <c r="G99" s="113" t="s">
        <v>386</v>
      </c>
      <c r="H99" s="162"/>
      <c r="I99" s="92"/>
    </row>
    <row r="100" spans="1:9" ht="20.100000000000001" customHeight="1" x14ac:dyDescent="0.25">
      <c r="A100" s="92"/>
      <c r="B100" s="158" t="s">
        <v>387</v>
      </c>
      <c r="C100" s="109" t="s">
        <v>389</v>
      </c>
      <c r="D100" s="111"/>
      <c r="E100" s="111" t="s">
        <v>116</v>
      </c>
      <c r="F100" s="111">
        <v>3</v>
      </c>
      <c r="G100" s="113" t="s">
        <v>388</v>
      </c>
      <c r="H100" s="162"/>
      <c r="I100" s="92"/>
    </row>
    <row r="101" spans="1:9" ht="20.100000000000001" customHeight="1" x14ac:dyDescent="0.25">
      <c r="A101" s="92"/>
      <c r="B101" s="158" t="s">
        <v>241</v>
      </c>
      <c r="C101" s="109" t="s">
        <v>242</v>
      </c>
      <c r="D101" s="111"/>
      <c r="E101" s="111" t="s">
        <v>127</v>
      </c>
      <c r="F101" s="111">
        <v>3</v>
      </c>
      <c r="G101" s="113" t="s">
        <v>243</v>
      </c>
      <c r="H101" s="162"/>
      <c r="I101" s="92"/>
    </row>
    <row r="102" spans="1:9" ht="20.100000000000001" customHeight="1" x14ac:dyDescent="0.25">
      <c r="A102" s="92"/>
      <c r="B102" s="158" t="s">
        <v>244</v>
      </c>
      <c r="C102" s="109" t="s">
        <v>245</v>
      </c>
      <c r="D102" s="111"/>
      <c r="E102" s="111" t="s">
        <v>127</v>
      </c>
      <c r="F102" s="111">
        <v>3</v>
      </c>
      <c r="G102" s="113" t="s">
        <v>162</v>
      </c>
      <c r="H102" s="162"/>
      <c r="I102" s="92"/>
    </row>
    <row r="103" spans="1:9" ht="20.100000000000001" customHeight="1" x14ac:dyDescent="0.25">
      <c r="A103" s="92"/>
      <c r="B103" s="158" t="s">
        <v>248</v>
      </c>
      <c r="C103" s="109" t="s">
        <v>249</v>
      </c>
      <c r="D103" s="111"/>
      <c r="E103" s="111" t="s">
        <v>127</v>
      </c>
      <c r="F103" s="111">
        <v>3</v>
      </c>
      <c r="G103" s="113" t="s">
        <v>156</v>
      </c>
      <c r="H103" s="162"/>
      <c r="I103" s="92"/>
    </row>
    <row r="104" spans="1:9" ht="20.100000000000001" customHeight="1" x14ac:dyDescent="0.25">
      <c r="A104" s="92"/>
      <c r="B104" s="158" t="s">
        <v>226</v>
      </c>
      <c r="C104" s="109" t="s">
        <v>250</v>
      </c>
      <c r="D104" s="111"/>
      <c r="E104" s="111" t="s">
        <v>116</v>
      </c>
      <c r="F104" s="111">
        <v>3</v>
      </c>
      <c r="G104" s="113" t="s">
        <v>251</v>
      </c>
      <c r="H104" s="162" t="s">
        <v>225</v>
      </c>
      <c r="I104" s="92"/>
    </row>
    <row r="105" spans="1:9" ht="20.100000000000001" customHeight="1" x14ac:dyDescent="0.25">
      <c r="A105" s="92"/>
      <c r="B105" s="158" t="s">
        <v>377</v>
      </c>
      <c r="C105" s="109" t="s">
        <v>390</v>
      </c>
      <c r="D105" s="161" t="s">
        <v>204</v>
      </c>
      <c r="E105" s="161" t="s">
        <v>204</v>
      </c>
      <c r="F105" s="111">
        <v>3</v>
      </c>
      <c r="G105" s="113" t="s">
        <v>391</v>
      </c>
      <c r="H105" s="176"/>
      <c r="I105" s="92"/>
    </row>
    <row r="106" spans="1:9" ht="20.100000000000001" customHeight="1" x14ac:dyDescent="0.25">
      <c r="A106" s="92"/>
      <c r="B106" s="158" t="s">
        <v>378</v>
      </c>
      <c r="C106" s="109" t="s">
        <v>392</v>
      </c>
      <c r="D106" s="111"/>
      <c r="E106" s="111" t="s">
        <v>127</v>
      </c>
      <c r="F106" s="111">
        <v>3</v>
      </c>
      <c r="G106" s="113" t="s">
        <v>393</v>
      </c>
      <c r="H106" s="176"/>
      <c r="I106" s="92"/>
    </row>
    <row r="107" spans="1:9" ht="20.100000000000001" customHeight="1" x14ac:dyDescent="0.25">
      <c r="A107" s="92"/>
      <c r="B107" s="158" t="s">
        <v>252</v>
      </c>
      <c r="C107" s="109" t="s">
        <v>253</v>
      </c>
      <c r="D107" s="111"/>
      <c r="E107" s="111" t="s">
        <v>127</v>
      </c>
      <c r="F107" s="111">
        <v>3.25</v>
      </c>
      <c r="G107" s="113" t="s">
        <v>254</v>
      </c>
      <c r="H107" s="176"/>
      <c r="I107" s="92"/>
    </row>
    <row r="108" spans="1:9" ht="20.100000000000001" customHeight="1" x14ac:dyDescent="0.25">
      <c r="A108" s="92"/>
      <c r="B108" s="179" t="s">
        <v>329</v>
      </c>
      <c r="C108" s="180" t="s">
        <v>330</v>
      </c>
      <c r="D108" s="181"/>
      <c r="E108" s="111" t="s">
        <v>116</v>
      </c>
      <c r="F108" s="182">
        <v>4.5</v>
      </c>
      <c r="G108" s="113" t="s">
        <v>331</v>
      </c>
      <c r="H108" s="176"/>
      <c r="I108" s="92"/>
    </row>
    <row r="109" spans="1:9" ht="33" customHeight="1" thickBot="1" x14ac:dyDescent="0.3">
      <c r="A109" s="92"/>
      <c r="B109" s="163" t="s">
        <v>323</v>
      </c>
      <c r="C109" s="128" t="s">
        <v>398</v>
      </c>
      <c r="D109" s="117" t="s">
        <v>197</v>
      </c>
      <c r="E109" s="117" t="s">
        <v>127</v>
      </c>
      <c r="F109" s="117">
        <v>4</v>
      </c>
      <c r="G109" s="167" t="s">
        <v>397</v>
      </c>
      <c r="H109" s="168"/>
      <c r="I109" s="92"/>
    </row>
    <row r="110" spans="1:9" ht="13.5" thickTop="1" x14ac:dyDescent="0.2">
      <c r="E110" s="1"/>
      <c r="F110" s="1"/>
    </row>
  </sheetData>
  <mergeCells count="13">
    <mergeCell ref="K71:L71"/>
    <mergeCell ref="M71:N71"/>
    <mergeCell ref="L87:N87"/>
    <mergeCell ref="B89:H89"/>
    <mergeCell ref="B1:H1"/>
    <mergeCell ref="B2:H2"/>
    <mergeCell ref="B3:H3"/>
    <mergeCell ref="B21:H21"/>
    <mergeCell ref="B53:H53"/>
    <mergeCell ref="B65:H65"/>
    <mergeCell ref="K88:L88"/>
    <mergeCell ref="M88:N88"/>
    <mergeCell ref="K70:N7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CompEng</vt:lpstr>
      <vt:lpstr>Course Units</vt:lpstr>
      <vt:lpstr>Course Summ 25-26</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elec443</vt:lpstr>
      <vt:lpstr>elec443_selected</vt:lpstr>
      <vt:lpstr>elec448</vt:lpstr>
      <vt:lpstr>elec448_selected</vt:lpstr>
      <vt:lpstr>elec451</vt:lpstr>
      <vt:lpstr>elec451_selected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2026-06-19T16:00:13Z</dcterms:modified>
</cp:coreProperties>
</file>